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 codeName="{2D6B2E9A-1A31-A8AD-A733-73C221103EEE}"/>
  <workbookPr showInkAnnotation="0" codeName="ThisWorkbook" checkCompatibility="1"/>
  <mc:AlternateContent xmlns:mc="http://schemas.openxmlformats.org/markup-compatibility/2006">
    <mc:Choice Requires="x15">
      <x15ac:absPath xmlns:x15ac="http://schemas.microsoft.com/office/spreadsheetml/2010/11/ac" url="/Users/dstrummi/Documents/"/>
    </mc:Choice>
  </mc:AlternateContent>
  <xr:revisionPtr revIDLastSave="0" documentId="13_ncr:1_{41F938DB-979D-7C44-B0A0-5B0AAB06B5AE}" xr6:coauthVersionLast="47" xr6:coauthVersionMax="47" xr10:uidLastSave="{00000000-0000-0000-0000-000000000000}"/>
  <bookViews>
    <workbookView xWindow="33600" yWindow="-100" windowWidth="38400" windowHeight="21100" tabRatio="500" xr2:uid="{00000000-000D-0000-FFFF-FFFF00000000}"/>
  </bookViews>
  <sheets>
    <sheet name="BON DE COMMANDE REPRO" sheetId="1" r:id="rId1"/>
    <sheet name="Liste de Prix" sheetId="7" r:id="rId2"/>
    <sheet name="3.0" sheetId="4" state="hidden" r:id="rId3"/>
    <sheet name="4.0" sheetId="5" state="hidden" r:id="rId4"/>
    <sheet name="5.0" sheetId="3" state="hidden" r:id="rId5"/>
    <sheet name="6.0" sheetId="2" state="hidden" r:id="rId6"/>
    <sheet name="8.0" sheetId="8" state="hidden" r:id="rId7"/>
  </sheets>
  <calcPr calcId="191028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5" i="2" l="1"/>
  <c r="J4" i="2"/>
  <c r="J3" i="2"/>
  <c r="J2" i="2"/>
  <c r="I33" i="1" s="1"/>
  <c r="D46" i="1" l="1"/>
  <c r="E46" i="1" s="1"/>
  <c r="E40" i="1"/>
  <c r="D47" i="1"/>
  <c r="E47" i="1" s="1"/>
  <c r="I47" i="1"/>
  <c r="J47" i="1" s="1"/>
  <c r="I46" i="1"/>
  <c r="J46" i="1" s="1"/>
  <c r="J48" i="1" l="1"/>
  <c r="H3" i="3"/>
  <c r="I27" i="1" s="1"/>
  <c r="J27" i="1" s="1"/>
  <c r="J41" i="1"/>
  <c r="J42" i="1"/>
  <c r="J40" i="1"/>
  <c r="E41" i="1"/>
  <c r="E42" i="1"/>
  <c r="I17" i="1"/>
  <c r="N2" i="5"/>
  <c r="I18" i="1"/>
  <c r="N3" i="5"/>
  <c r="I19" i="1"/>
  <c r="N4" i="5"/>
  <c r="I20" i="1"/>
  <c r="N5" i="5"/>
  <c r="I21" i="1"/>
  <c r="N6" i="5"/>
  <c r="I22" i="1"/>
  <c r="N7" i="5"/>
  <c r="H2" i="3"/>
  <c r="I26" i="1" s="1"/>
  <c r="J26" i="1" s="1"/>
  <c r="H4" i="3"/>
  <c r="I28" i="1" s="1"/>
  <c r="J28" i="1" s="1"/>
  <c r="H5" i="3"/>
  <c r="I29" i="1" s="1"/>
  <c r="J29" i="1" s="1"/>
  <c r="J43" i="1" l="1"/>
  <c r="I36" i="1"/>
  <c r="J36" i="1" s="1"/>
  <c r="I35" i="1"/>
  <c r="J35" i="1" s="1"/>
  <c r="I34" i="1"/>
  <c r="J34" i="1" s="1"/>
  <c r="J33" i="1"/>
  <c r="J22" i="1"/>
  <c r="J21" i="1"/>
  <c r="J20" i="1"/>
  <c r="J19" i="1"/>
  <c r="J18" i="1"/>
  <c r="I23" i="1"/>
  <c r="J17" i="1"/>
  <c r="J30" i="1"/>
  <c r="J37" i="1" l="1"/>
  <c r="J23" i="1"/>
  <c r="J5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F17" authorId="0" shapeId="0" xr:uid="{00000000-0006-0000-0300-000001000000}">
      <text>
        <r>
          <rPr>
            <b/>
            <sz val="9"/>
            <color indexed="81"/>
            <rFont val="Calibri"/>
            <family val="2"/>
          </rPr>
          <t>admin:</t>
        </r>
        <r>
          <rPr>
            <sz val="9"/>
            <color indexed="81"/>
            <rFont val="Calibri"/>
            <family val="2"/>
          </rPr>
          <t xml:space="preserve">
Impressions uniquement recto en feuilles volantes</t>
        </r>
      </text>
    </comment>
  </commentList>
</comments>
</file>

<file path=xl/sharedStrings.xml><?xml version="1.0" encoding="utf-8"?>
<sst xmlns="http://schemas.openxmlformats.org/spreadsheetml/2006/main" count="897" uniqueCount="444">
  <si>
    <t>0.0 / A remplir par La Repro</t>
  </si>
  <si>
    <t>Traitée par</t>
  </si>
  <si>
    <t>No de ticket</t>
  </si>
  <si>
    <t>No facture</t>
  </si>
  <si>
    <t>1.0 / Client</t>
  </si>
  <si>
    <t>Les champs ci-dessous sont obligatoires si le mode de paiement est 2.2 ou 2.3. Si le paiement est cash (2.1) : Nom, prénom + No de téléphone suffisent.</t>
  </si>
  <si>
    <t>Vous</t>
  </si>
  <si>
    <t>Réf. Prof.</t>
  </si>
  <si>
    <t>Faculté</t>
  </si>
  <si>
    <t>Tél.</t>
  </si>
  <si>
    <t>Nom</t>
  </si>
  <si>
    <t>Institut</t>
  </si>
  <si>
    <t>Mobile</t>
  </si>
  <si>
    <t>Prénom</t>
  </si>
  <si>
    <t>Autres</t>
  </si>
  <si>
    <t>E-mail</t>
  </si>
  <si>
    <t>2.0 / Mode de paiement</t>
  </si>
  <si>
    <t>Une seule méthode de paiement est possible, cochez ce qui convient.</t>
  </si>
  <si>
    <r>
      <t xml:space="preserve">       2.2 </t>
    </r>
    <r>
      <rPr>
        <b/>
        <sz val="7"/>
        <rFont val="Arial"/>
        <family val="2"/>
      </rPr>
      <t>-</t>
    </r>
    <r>
      <rPr>
        <b/>
        <sz val="7"/>
        <color indexed="8"/>
        <rFont val="Arial"/>
        <family val="2"/>
      </rPr>
      <t xml:space="preserve"> Imputation interne</t>
    </r>
  </si>
  <si>
    <t>Merci de remplir en bonne et due forme les trois premiers champs (obligatoires) ci-dessous:</t>
  </si>
  <si>
    <t>automatique</t>
  </si>
  <si>
    <r>
      <t xml:space="preserve">       2.3 </t>
    </r>
    <r>
      <rPr>
        <b/>
        <sz val="7"/>
        <rFont val="Arial"/>
        <family val="2"/>
      </rPr>
      <t>-</t>
    </r>
    <r>
      <rPr>
        <b/>
        <sz val="7"/>
        <color indexed="8"/>
        <rFont val="Arial"/>
        <family val="2"/>
      </rPr>
      <t xml:space="preserve"> Facturation</t>
    </r>
  </si>
  <si>
    <t>Pour les clients externes, merci d'insérer l'adresse de facturation complète.</t>
  </si>
  <si>
    <t>Le soussigné a pris connaissance des conditions de cette commande et s’engage dans le cas d’un financement hors UNIL à s’acquitter des montants dans les 30 jours dès réception des factures.</t>
  </si>
  <si>
    <t>▼</t>
  </si>
  <si>
    <t>Ce tableau concerne l'impression. Si vous avez besoin de Finitions et de Reliures &gt; Remplir le point 5.0. A* = Agrafage sur le coin</t>
  </si>
  <si>
    <t>Désignation</t>
  </si>
  <si>
    <t>BAT*</t>
  </si>
  <si>
    <t>Format</t>
  </si>
  <si>
    <t>Nb de pages</t>
  </si>
  <si>
    <t>Recto, R-Verso?</t>
  </si>
  <si>
    <t>*A</t>
  </si>
  <si>
    <t>Quantité</t>
  </si>
  <si>
    <t>Total feuilles</t>
  </si>
  <si>
    <t>Prix</t>
  </si>
  <si>
    <t>Délai:</t>
  </si>
  <si>
    <t>A remplir par La Repro, No OTRS:</t>
  </si>
  <si>
    <t>Total:</t>
  </si>
  <si>
    <t>Le tableau ci-dessous est un complément de la partie 4.0 ou peut être rempli individuellement.</t>
  </si>
  <si>
    <r>
      <t>PAO</t>
    </r>
    <r>
      <rPr>
        <sz val="7"/>
        <color indexed="8"/>
        <rFont val="Arial"/>
        <family val="2"/>
      </rPr>
      <t xml:space="preserve"> </t>
    </r>
    <r>
      <rPr>
        <sz val="6"/>
        <color rgb="FF000000"/>
        <rFont val="Arial"/>
        <family val="2"/>
      </rPr>
      <t>(à remplir par La Repro)</t>
    </r>
  </si>
  <si>
    <t>Finitions</t>
  </si>
  <si>
    <t>Reliures</t>
  </si>
  <si>
    <t>Papier et grammage</t>
  </si>
  <si>
    <t>Prix unitaire</t>
  </si>
  <si>
    <t>Cahier</t>
  </si>
  <si>
    <t>BAT = Bon-à-tirer. Marges blanches de 5mm tout autour conservées en cas de: délais serrés, posters scientifiques et pour le U4</t>
  </si>
  <si>
    <t>Support (mat / toile)</t>
  </si>
  <si>
    <t>Ces champs peuvent être utilisés par La Repro pour des articles / produits / prestations, non répertoriés ou très spécifiques.</t>
  </si>
  <si>
    <t>Pour les détails, vous pouvez consulter notre page au verso, dans l'onglet Liste de Prix.</t>
  </si>
  <si>
    <t>Pour le retrait, merci de consulter nos horaires d'ouverture. Pour l'expédition: gratuit si interne du campus - si externe: frais de port en sus.</t>
  </si>
  <si>
    <t xml:space="preserve">           Retrait à La Repro</t>
  </si>
  <si>
    <t xml:space="preserve">RABAIS </t>
  </si>
  <si>
    <t xml:space="preserve">GRAND TOTAL </t>
  </si>
  <si>
    <t>En remplissant les données ci-dessous, vous confirmez cette commande et avoir correctement rempli les informations de facturation 2.2 ou 2.3</t>
  </si>
  <si>
    <t>Date:</t>
  </si>
  <si>
    <t>Nom / Prénom:</t>
  </si>
  <si>
    <t>Signature:</t>
  </si>
  <si>
    <t>Pas nécessaire si envoyé par e-mail</t>
  </si>
  <si>
    <t>La Repro |  UNIL-Chamberonne | Bât. Anthropole | Bur. 2088 | 1015 Lausanne | repro@unil.ch | unil.ch/repro</t>
  </si>
  <si>
    <t>Impressions numériques classiques</t>
  </si>
  <si>
    <t>Tarifs spéciaux (feuilles volantes, Flyers, Affiches)</t>
  </si>
  <si>
    <t>NB</t>
  </si>
  <si>
    <t>Couleur</t>
  </si>
  <si>
    <t>A4 Recto</t>
  </si>
  <si>
    <t>SRA3 recto</t>
  </si>
  <si>
    <t>A3 Recto</t>
  </si>
  <si>
    <t>A4 Recto/Verso</t>
  </si>
  <si>
    <t>PAO "Repro"</t>
  </si>
  <si>
    <t>PAO "Conception"</t>
  </si>
  <si>
    <t>A3 Recto/Verso</t>
  </si>
  <si>
    <t>Prestation</t>
  </si>
  <si>
    <t>Prise en charge</t>
  </si>
  <si>
    <t>Aff./Fly (1p, R)</t>
  </si>
  <si>
    <t>Rabais de quantités</t>
  </si>
  <si>
    <t>Traitement / Prép.</t>
  </si>
  <si>
    <t>Flyers (2p, RV)</t>
  </si>
  <si>
    <r>
      <t xml:space="preserve">0.09 </t>
    </r>
    <r>
      <rPr>
        <sz val="6"/>
        <color theme="1"/>
        <rFont val="Arial"/>
        <family val="2"/>
      </rPr>
      <t>(&gt;8000 flles)</t>
    </r>
  </si>
  <si>
    <r>
      <t xml:space="preserve">0.36 </t>
    </r>
    <r>
      <rPr>
        <sz val="6"/>
        <color theme="1"/>
        <rFont val="Arial"/>
        <family val="2"/>
      </rPr>
      <t>(&gt;1000 flles)</t>
    </r>
  </si>
  <si>
    <t>Reprise de fichier</t>
  </si>
  <si>
    <t>Dépliant (4p)</t>
  </si>
  <si>
    <r>
      <t xml:space="preserve">0.18 </t>
    </r>
    <r>
      <rPr>
        <sz val="6"/>
        <color theme="1"/>
        <rFont val="Arial"/>
        <family val="2"/>
      </rPr>
      <t>(&gt;4000 flles)</t>
    </r>
  </si>
  <si>
    <r>
      <t xml:space="preserve">0.72 </t>
    </r>
    <r>
      <rPr>
        <sz val="6"/>
        <color theme="1"/>
        <rFont val="Arial"/>
        <family val="2"/>
      </rPr>
      <t>(&gt; 500 flles)</t>
    </r>
  </si>
  <si>
    <t>Dépliant (6p)</t>
  </si>
  <si>
    <t>Produits prédéfinis par La Repro</t>
  </si>
  <si>
    <t>Des prises en charge peuvent s'ajouter de * 1.- / ** 2.- / *** 3.- / **** 4.- selon le type de fichier.</t>
  </si>
  <si>
    <t>Type</t>
  </si>
  <si>
    <t>Mode</t>
  </si>
  <si>
    <t>Grammage</t>
  </si>
  <si>
    <t>Dos toilé écolo.</t>
  </si>
  <si>
    <t>Affiche</t>
  </si>
  <si>
    <t>A3</t>
  </si>
  <si>
    <t>Recto</t>
  </si>
  <si>
    <t>120gr. Mat</t>
  </si>
  <si>
    <t>*</t>
  </si>
  <si>
    <t>Dos toilé classic</t>
  </si>
  <si>
    <t>A4</t>
  </si>
  <si>
    <t>Anneaux plast. Écolo.</t>
  </si>
  <si>
    <t>Flyers</t>
  </si>
  <si>
    <t>A5</t>
  </si>
  <si>
    <t>200gr. Mat</t>
  </si>
  <si>
    <t>Anneaux plast.</t>
  </si>
  <si>
    <t>A6</t>
  </si>
  <si>
    <t>250gr. Mat</t>
  </si>
  <si>
    <t>Anneaux Repro</t>
  </si>
  <si>
    <t>Recto-Verso</t>
  </si>
  <si>
    <t>**</t>
  </si>
  <si>
    <t>Dos-carré-collé</t>
  </si>
  <si>
    <t>300gr. Mat</t>
  </si>
  <si>
    <r>
      <t>Dos-carré-collé</t>
    </r>
    <r>
      <rPr>
        <sz val="5"/>
        <color theme="1"/>
        <rFont val="Arial"/>
        <family val="2"/>
      </rPr>
      <t xml:space="preserve"> (&gt; 50ex)</t>
    </r>
  </si>
  <si>
    <t>Carte de visite</t>
  </si>
  <si>
    <t>85x55m</t>
  </si>
  <si>
    <t>Couv. Thèse/Mém.</t>
  </si>
  <si>
    <t>Dépliant, 4p</t>
  </si>
  <si>
    <t>A3 &gt; A4</t>
  </si>
  <si>
    <t>***</t>
  </si>
  <si>
    <t>A4 &gt; A5</t>
  </si>
  <si>
    <t>200(p) 250(o)</t>
  </si>
  <si>
    <t>A5 &gt; A6</t>
  </si>
  <si>
    <t>Dépliant, 6p, 3v.</t>
  </si>
  <si>
    <t>****</t>
  </si>
  <si>
    <t>Dépliant, 3p, 6v.</t>
  </si>
  <si>
    <t>A4 (99x210)</t>
  </si>
  <si>
    <t>160gr. Mat</t>
  </si>
  <si>
    <t>Posters | Grand format</t>
  </si>
  <si>
    <t>Mat</t>
  </si>
  <si>
    <t>Toile</t>
  </si>
  <si>
    <t>A2</t>
  </si>
  <si>
    <t>A1</t>
  </si>
  <si>
    <t>A0</t>
  </si>
  <si>
    <t>Finitions et fournitures posters</t>
  </si>
  <si>
    <t>U4</t>
  </si>
  <si>
    <t>Article</t>
  </si>
  <si>
    <t>Autre format</t>
  </si>
  <si>
    <t>Carton A4 / toile</t>
  </si>
  <si>
    <t>Papier suppléments feuilles + Achat</t>
  </si>
  <si>
    <t>GR / Format</t>
  </si>
  <si>
    <t>Mat (blanc)</t>
  </si>
  <si>
    <t>Satiné (blanc)</t>
  </si>
  <si>
    <t>80 SRA3</t>
  </si>
  <si>
    <t>0.05 - A3</t>
  </si>
  <si>
    <t>-</t>
  </si>
  <si>
    <t>Coupe</t>
  </si>
  <si>
    <t>120 SRA3</t>
  </si>
  <si>
    <t>Coupe (&gt;8000flles)</t>
  </si>
  <si>
    <t>160 SRA3</t>
  </si>
  <si>
    <t>0.10, A4 / 0.15, A3</t>
  </si>
  <si>
    <t>Pliage</t>
  </si>
  <si>
    <t>200 SRA3</t>
  </si>
  <si>
    <t>Rainage</t>
  </si>
  <si>
    <t>250 SRA3</t>
  </si>
  <si>
    <t>Rainage + Pliage</t>
  </si>
  <si>
    <t>300 SRA3</t>
  </si>
  <si>
    <t>Perforations</t>
  </si>
  <si>
    <t>350 SRA3</t>
  </si>
  <si>
    <t>Plastification A4</t>
  </si>
  <si>
    <t>Rame A4 80gr</t>
  </si>
  <si>
    <t>Plastification A3</t>
  </si>
  <si>
    <t>Carton A4 80gr</t>
  </si>
  <si>
    <t>Trous classeurs</t>
  </si>
  <si>
    <t>Palette A4 80gr</t>
  </si>
  <si>
    <t>Rame A3 80gr</t>
  </si>
  <si>
    <t>Carton A3 80gr</t>
  </si>
  <si>
    <t>Sélectionner ici:</t>
  </si>
  <si>
    <t>x</t>
  </si>
  <si>
    <t>Achat d'anneaux plastiques</t>
  </si>
  <si>
    <t>Interne à l'UNIL (Imputation)</t>
  </si>
  <si>
    <t>Achat de papier en cartons</t>
  </si>
  <si>
    <t>Externe de l'UNIL (Facturation)</t>
  </si>
  <si>
    <t>Achat de papier en palettes</t>
  </si>
  <si>
    <t>Achat de papier en rames</t>
  </si>
  <si>
    <t>Privée (académique)</t>
  </si>
  <si>
    <t>Affiche A3</t>
  </si>
  <si>
    <t>Privée (non-académique)</t>
  </si>
  <si>
    <t>Affichette A4</t>
  </si>
  <si>
    <t>Cahier agrafé (&lt;80p.)</t>
  </si>
  <si>
    <t>Cahier agrafé (&gt;80p à ~200p.)</t>
  </si>
  <si>
    <t>Basique</t>
  </si>
  <si>
    <t>Mat (Texte)</t>
  </si>
  <si>
    <t>Cartes de visite</t>
  </si>
  <si>
    <t>Standard</t>
  </si>
  <si>
    <t>Satiné (Images)</t>
  </si>
  <si>
    <t>Demande de mise en page</t>
  </si>
  <si>
    <t>Premium</t>
  </si>
  <si>
    <t>Dépliant 2 volets A3/A4</t>
  </si>
  <si>
    <t>Dépliant 2 volets A4/A5</t>
  </si>
  <si>
    <t>Dépliant 2 volets A5/A6</t>
  </si>
  <si>
    <t>en 1 à 2 jours</t>
  </si>
  <si>
    <t>Dépliant 3 volets A4</t>
  </si>
  <si>
    <t>en 2 à 3 jours</t>
  </si>
  <si>
    <t>Feuilles A4 agrafées sur le coin 1x</t>
  </si>
  <si>
    <t>en 3 à 4 jours</t>
  </si>
  <si>
    <t>Noir et blanc</t>
  </si>
  <si>
    <t>Feuilles volantes A4</t>
  </si>
  <si>
    <t>en 4 à 5 jours</t>
  </si>
  <si>
    <t>Flyers A5</t>
  </si>
  <si>
    <t>semaine proch.</t>
  </si>
  <si>
    <t>Mixes (NB+Coul.)</t>
  </si>
  <si>
    <t>Flyers A6</t>
  </si>
  <si>
    <t>Livre / Roman / Edition / Rapport</t>
  </si>
  <si>
    <t>BAT</t>
  </si>
  <si>
    <t>Mémoire (Impression+Reliures)</t>
  </si>
  <si>
    <t>Mémoire (Reliures uniquement)</t>
  </si>
  <si>
    <t>Polycopié</t>
  </si>
  <si>
    <t>oui</t>
  </si>
  <si>
    <t>Poster (Autre format)</t>
  </si>
  <si>
    <t>non</t>
  </si>
  <si>
    <t>Poster A0</t>
  </si>
  <si>
    <t>Poster A1</t>
  </si>
  <si>
    <t>Agrafage:</t>
  </si>
  <si>
    <t>Poster A2</t>
  </si>
  <si>
    <t>Poster F4</t>
  </si>
  <si>
    <t>Poster U4</t>
  </si>
  <si>
    <t>Reliures uniquement</t>
  </si>
  <si>
    <t>Thèse (Impressions+Reliure)</t>
  </si>
  <si>
    <t>Thèse (Reliure uniquement)</t>
  </si>
  <si>
    <t>Autre (spécifier partie 9.0)</t>
  </si>
  <si>
    <t>Noir que Recto</t>
  </si>
  <si>
    <t>Noir en Recto/Verso</t>
  </si>
  <si>
    <t>Couleur que recto</t>
  </si>
  <si>
    <t>Couleur en Recto/Verso</t>
  </si>
  <si>
    <t>Mixes que Recto</t>
  </si>
  <si>
    <t>Mixes en Recto/Verso</t>
  </si>
  <si>
    <t>Pour menus déroulants Format</t>
  </si>
  <si>
    <t>Matrice des Prix</t>
  </si>
  <si>
    <t>Matrice des Prix - RABAIS 10%</t>
  </si>
  <si>
    <t>Recto, Recto-Verso?</t>
  </si>
  <si>
    <t>CONCATENER</t>
  </si>
  <si>
    <t>ESPACE</t>
  </si>
  <si>
    <t>RABAIS 10%</t>
  </si>
  <si>
    <t xml:space="preserve"> </t>
  </si>
  <si>
    <t>SRA3 - Couleur Recto</t>
  </si>
  <si>
    <t>A8 - noir et blanc</t>
  </si>
  <si>
    <t>SRA3 - noir/blanc Recto</t>
  </si>
  <si>
    <t>A4 - noir et blanc</t>
  </si>
  <si>
    <t>A8 - Couleur</t>
  </si>
  <si>
    <t>A4 - Couleur</t>
  </si>
  <si>
    <t>A7 - noir et blanc</t>
  </si>
  <si>
    <t>A7 - Couleur</t>
  </si>
  <si>
    <t>A3 - noir et blanc</t>
  </si>
  <si>
    <t>A6 - noir et blanc</t>
  </si>
  <si>
    <t>A3 - Couleur</t>
  </si>
  <si>
    <t>A6 - Couleur</t>
  </si>
  <si>
    <t>A5 - noir et blanc</t>
  </si>
  <si>
    <t>SRA3 - Couleur</t>
  </si>
  <si>
    <t>A5 - Couleur</t>
  </si>
  <si>
    <t>SRA3 - noir/blanc</t>
  </si>
  <si>
    <t>Sélection client</t>
  </si>
  <si>
    <t>ATTENTION CONCATENER</t>
  </si>
  <si>
    <t>Prix rabais quantité</t>
  </si>
  <si>
    <t>Prix rabais coupe massicot</t>
  </si>
  <si>
    <t>Coupe massicot</t>
  </si>
  <si>
    <t>Pour menus déroulants Impressions</t>
  </si>
  <si>
    <t>SRA3 R NB</t>
  </si>
  <si>
    <t>Agrafes</t>
  </si>
  <si>
    <t>SRA3 RV NB</t>
  </si>
  <si>
    <t>Trous classeur</t>
  </si>
  <si>
    <t>SRA3 R Coul.</t>
  </si>
  <si>
    <t>Pliage / Rainage</t>
  </si>
  <si>
    <t>SRA3 RV Coul.</t>
  </si>
  <si>
    <t>Pour menus déroulants Finitions</t>
  </si>
  <si>
    <t>Autre</t>
  </si>
  <si>
    <r>
      <rPr>
        <sz val="12"/>
        <color indexed="8"/>
        <rFont val="Arial"/>
        <family val="2"/>
      </rPr>
      <t xml:space="preserve">▼ </t>
    </r>
    <r>
      <rPr>
        <sz val="12"/>
        <color theme="1"/>
        <rFont val="Calibri"/>
        <family val="2"/>
        <scheme val="minor"/>
      </rPr>
      <t xml:space="preserve">Agrafes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</si>
  <si>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Trous classeur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</si>
  <si>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Pliage / Rainage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</si>
  <si>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Rainage + Pliage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</si>
  <si>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Perforations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</si>
  <si>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Coupe massicot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</si>
  <si>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Autre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</si>
  <si>
    <t>Dos toilé</t>
  </si>
  <si>
    <t>Pour menus déroulants Reliures</t>
  </si>
  <si>
    <t>Dos-carré-collé (+50)</t>
  </si>
  <si>
    <t>Dos toilé écolo</t>
  </si>
  <si>
    <r>
      <rPr>
        <sz val="12"/>
        <color indexed="8"/>
        <rFont val="Arial"/>
        <family val="2"/>
      </rPr>
      <t xml:space="preserve">▼ ▼ </t>
    </r>
    <r>
      <rPr>
        <sz val="12"/>
        <color theme="1"/>
        <rFont val="Calibri"/>
        <family val="2"/>
        <scheme val="minor"/>
      </rPr>
      <t xml:space="preserve">Dos toilé </t>
    </r>
    <r>
      <rPr>
        <sz val="12"/>
        <color indexed="8"/>
        <rFont val="Arial"/>
        <family val="2"/>
      </rPr>
      <t>▼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</si>
  <si>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Cahier </t>
    </r>
    <r>
      <rPr>
        <sz val="12"/>
        <color indexed="8"/>
        <rFont val="Arial"/>
        <family val="2"/>
      </rPr>
      <t>▼</t>
    </r>
  </si>
  <si>
    <t>Couv. TM</t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</si>
  <si>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Dos-carré-collé </t>
    </r>
    <r>
      <rPr>
        <sz val="12"/>
        <color indexed="8"/>
        <rFont val="Arial"/>
        <family val="2"/>
      </rPr>
      <t>▼</t>
    </r>
  </si>
  <si>
    <t>Anneaux plast. écolo</t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</si>
  <si>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Dos-carré-collé (+50) </t>
    </r>
    <r>
      <rPr>
        <sz val="12"/>
        <color indexed="8"/>
        <rFont val="Arial"/>
        <family val="2"/>
      </rPr>
      <t>▼</t>
    </r>
  </si>
  <si>
    <t>Mat 80</t>
  </si>
  <si>
    <t>Mat 120</t>
  </si>
  <si>
    <t>Mat 160</t>
  </si>
  <si>
    <t>Mat 200</t>
  </si>
  <si>
    <t>Pour menus déroulants Services</t>
  </si>
  <si>
    <t>Mat 250</t>
  </si>
  <si>
    <t>Mat 300</t>
  </si>
  <si>
    <t>Satiné 90</t>
  </si>
  <si>
    <t>Satiné 120</t>
  </si>
  <si>
    <t>Reprise</t>
  </si>
  <si>
    <t>Satiné 160</t>
  </si>
  <si>
    <t>Conception Aff. / Fly.</t>
  </si>
  <si>
    <t>Satiné 200</t>
  </si>
  <si>
    <t>Conception Dép.</t>
  </si>
  <si>
    <t>Satiné 250</t>
  </si>
  <si>
    <t>Conception Rel.</t>
  </si>
  <si>
    <t>Satiné 300</t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</si>
  <si>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Mat 80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</si>
  <si>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Mat 120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</si>
  <si>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Mat 160</t>
    </r>
  </si>
  <si>
    <t>Pour menus déroulants Papiers</t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</si>
  <si>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Mat 200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</si>
  <si>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Mat 250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</si>
  <si>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Mat 300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</si>
  <si>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Satiné 90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</si>
  <si>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Satiné 120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</si>
  <si>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Satiné 160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</si>
  <si>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Satiné 200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</si>
  <si>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Satiné 250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</si>
  <si>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Satiné 300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</si>
  <si>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Rame A4 80gr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</si>
  <si>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Carton A4 80gr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</si>
  <si>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Palette A4 80gr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</si>
  <si>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Autre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</si>
  <si>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</si>
  <si>
    <t>Satiné 350</t>
  </si>
  <si>
    <t>Couleur A4 80gr</t>
  </si>
  <si>
    <t>Couleur A4 160gr</t>
  </si>
  <si>
    <t>Couleur A3 160gr</t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</si>
  <si>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 xml:space="preserve">▼ </t>
    </r>
    <r>
      <rPr>
        <sz val="12"/>
        <color theme="1"/>
        <rFont val="Calibri"/>
        <family val="2"/>
        <scheme val="minor"/>
      </rPr>
      <t>Couleur A4 80gr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</si>
  <si>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Couleur A4 160gr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</si>
  <si>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Couleur A3 160gr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</si>
  <si>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Rame A3 80gr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</si>
  <si>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Carton A3 80gr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</si>
  <si>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Plastification A4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</si>
  <si>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Plastification A3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</si>
  <si>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Satiné 350</t>
    </r>
  </si>
  <si>
    <t>Prise en charge ▼ ▼ ▼</t>
  </si>
  <si>
    <t>Traitement / Prép. ▼ ▼ ▼</t>
  </si>
  <si>
    <t>Reprise ▼ ▼ ▼</t>
  </si>
  <si>
    <t>Conception Aff. / Fly. ▼ ▼ ▼</t>
  </si>
  <si>
    <t>Conception Dép. ▼ ▼ ▼</t>
  </si>
  <si>
    <t>Conception Rel. ▼ ▼ ▼</t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</si>
  <si>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Couv. TM </t>
    </r>
    <r>
      <rPr>
        <sz val="12"/>
        <color indexed="8"/>
        <rFont val="Arial"/>
        <family val="2"/>
      </rPr>
      <t>▼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</si>
  <si>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Dos toilé écolo </t>
    </r>
    <r>
      <rPr>
        <sz val="12"/>
        <color indexed="8"/>
        <rFont val="Arial"/>
        <family val="2"/>
      </rPr>
      <t>▼</t>
    </r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</si>
  <si>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Anneaux plast. écolo </t>
    </r>
    <r>
      <rPr>
        <sz val="12"/>
        <color indexed="8"/>
        <rFont val="Arial"/>
        <family val="2"/>
      </rPr>
      <t>▼</t>
    </r>
  </si>
  <si>
    <t>Pour menus déroulants posters</t>
  </si>
  <si>
    <t>mat</t>
  </si>
  <si>
    <t>toile</t>
  </si>
  <si>
    <r>
      <t xml:space="preserve">Carton A4 / toile </t>
    </r>
    <r>
      <rPr>
        <sz val="12"/>
        <color indexed="8"/>
        <rFont val="Arial"/>
        <family val="2"/>
      </rPr>
      <t>▼ ▼</t>
    </r>
  </si>
  <si>
    <t>▼ ▼</t>
  </si>
  <si>
    <t>Affiche A3 - R.</t>
  </si>
  <si>
    <t>Affiche A3 - R+V</t>
  </si>
  <si>
    <t>Affiche A4 - R.</t>
  </si>
  <si>
    <t>Affiche A4 - R+V</t>
  </si>
  <si>
    <t>Flyers A5 - R</t>
  </si>
  <si>
    <t>Flyers A5 - R+V</t>
  </si>
  <si>
    <t>Flyers A6 - R</t>
  </si>
  <si>
    <t>Flyers A6 - R+V</t>
  </si>
  <si>
    <t>Carte de visite - R</t>
  </si>
  <si>
    <t>Carte de visite - R+V</t>
  </si>
  <si>
    <t>Dépliant A3/A4, 4p, 2v.</t>
  </si>
  <si>
    <t>Dépliant A4/A5, 4p, 2v.</t>
  </si>
  <si>
    <t>Dépliant A5/A6, 4p, 2v.</t>
  </si>
  <si>
    <t>Dépliant A5, P, 6p, 3v.</t>
  </si>
  <si>
    <t>Dépliant A4 (99x210), 6p, 3v.</t>
  </si>
  <si>
    <t>Prise en charge 1 face</t>
  </si>
  <si>
    <t>Prise en charge 2 faces</t>
  </si>
  <si>
    <t>Prise en charge 4 faces</t>
  </si>
  <si>
    <t>Prise en charge 6 faces</t>
  </si>
  <si>
    <t>Anneaux Plast. Repro</t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</si>
  <si>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Anneaux Plast. Repro </t>
    </r>
    <r>
      <rPr>
        <sz val="12"/>
        <color indexed="8"/>
        <rFont val="Arial"/>
        <family val="2"/>
      </rPr>
      <t>▼</t>
    </r>
  </si>
  <si>
    <t>Anneaux plast. Repro</t>
  </si>
  <si>
    <t>Anneaux plast. Vente</t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</si>
  <si>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Anneaux plast. Vente </t>
    </r>
    <r>
      <rPr>
        <sz val="12"/>
        <color indexed="8"/>
        <rFont val="Arial"/>
        <family val="2"/>
      </rPr>
      <t>▼</t>
    </r>
  </si>
  <si>
    <t>3.0 / Impressions numériques</t>
  </si>
  <si>
    <t>4.0 / Services, ventes, suppléments, finitions, reliures</t>
  </si>
  <si>
    <t>5.0 / Posters et fournitures</t>
  </si>
  <si>
    <t>6.0 / Autres produits / Champs libres</t>
  </si>
  <si>
    <t>7.0 / Produits prédéfinis par La Repro</t>
  </si>
  <si>
    <t>8.0 / Choix de la livraison</t>
  </si>
  <si>
    <t>9.0 / Remarques, champ libre, adresse de livraison éventuelle si point 8.0 coché</t>
  </si>
  <si>
    <t>10.0 / Signature, Confirmation</t>
  </si>
  <si>
    <t>Expédier la commande à l'adresse ci-dessous (9.0)</t>
  </si>
  <si>
    <r>
      <t>*No de Compte</t>
    </r>
    <r>
      <rPr>
        <sz val="6.5"/>
        <color rgb="FF000000"/>
        <rFont val="Arial"/>
        <family val="2"/>
      </rPr>
      <t xml:space="preserve"> (commence par 3)</t>
    </r>
  </si>
  <si>
    <r>
      <t xml:space="preserve">*No du Fonds SAP </t>
    </r>
    <r>
      <rPr>
        <sz val="6.5"/>
        <color rgb="FF000000"/>
        <rFont val="Arial"/>
        <family val="2"/>
      </rPr>
      <t>(commence par 26)</t>
    </r>
  </si>
  <si>
    <r>
      <t>No de l'Ordre interne</t>
    </r>
    <r>
      <rPr>
        <sz val="6.5"/>
        <rFont val="Arial"/>
        <family val="2"/>
      </rPr>
      <t xml:space="preserve"> (No facultatif)</t>
    </r>
  </si>
  <si>
    <r>
      <t>*No du Centre de coûts SAP</t>
    </r>
    <r>
      <rPr>
        <sz val="6.5"/>
        <color rgb="FF000000"/>
        <rFont val="Arial"/>
        <family val="2"/>
      </rPr>
      <t xml:space="preserve"> (commence par 26)</t>
    </r>
  </si>
  <si>
    <r>
      <t xml:space="preserve">       2.1 </t>
    </r>
    <r>
      <rPr>
        <b/>
        <sz val="7"/>
        <rFont val="Arial"/>
        <family val="2"/>
      </rPr>
      <t>-</t>
    </r>
    <r>
      <rPr>
        <b/>
        <sz val="7"/>
        <color indexed="8"/>
        <rFont val="Arial"/>
        <family val="2"/>
      </rPr>
      <t xml:space="preserve"> Au guichet</t>
    </r>
  </si>
  <si>
    <t>Flyers A7 - R</t>
  </si>
  <si>
    <t>Flyers A7 - R+V</t>
  </si>
  <si>
    <t>F4 (1ex)</t>
  </si>
  <si>
    <t>U4 (1ex)</t>
  </si>
  <si>
    <t>Paiement de préférence avec la Campus Card, par cartes bancaires ou avec TWINT. Exclusivement en CHF.</t>
  </si>
  <si>
    <t>F4</t>
  </si>
  <si>
    <t>20,00 le m/lin.</t>
  </si>
  <si>
    <t>40,00 le m/lin.</t>
  </si>
  <si>
    <t>1 exemplaire  (par un sujet)</t>
  </si>
  <si>
    <t>dès 2 ex. (du même sujet)</t>
  </si>
  <si>
    <t>Pelliculage</t>
  </si>
  <si>
    <t>Blanc chaud</t>
  </si>
  <si>
    <r>
      <rPr>
        <sz val="12"/>
        <color indexed="8"/>
        <rFont val="Arial"/>
        <family val="2"/>
      </rPr>
      <t xml:space="preserve">▼ </t>
    </r>
    <r>
      <rPr>
        <sz val="12"/>
        <color theme="1"/>
        <rFont val="Calibri"/>
        <family val="2"/>
        <scheme val="minor"/>
      </rPr>
      <t xml:space="preserve">Pelliculage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</si>
  <si>
    <t>Blanc chaud 80</t>
  </si>
  <si>
    <t>Blanc chaud 90</t>
  </si>
  <si>
    <t>Blanc chaud 100</t>
  </si>
  <si>
    <t>Blanc chaud 120</t>
  </si>
  <si>
    <t>Blanc chaud 160</t>
  </si>
  <si>
    <t>Blanc chaud 200</t>
  </si>
  <si>
    <t>Blanc chaud 250</t>
  </si>
  <si>
    <t>Blanc chaud 300</t>
  </si>
  <si>
    <t>Blanc chaud 80 (A4)</t>
  </si>
  <si>
    <t>▼ ▼ ▼ Blanc chaud 80 (A4)</t>
  </si>
  <si>
    <t>▼ ▼ ▼ Blanc chaud 80</t>
  </si>
  <si>
    <t>▼ ▼ ▼ Blanc chaud 90</t>
  </si>
  <si>
    <t>▼ ▼ ▼ Blanc chaud 100</t>
  </si>
  <si>
    <t>▼ ▼ ▼ Blanc chaud 120</t>
  </si>
  <si>
    <t>▼ ▼ ▼ Blanc chaud 160</t>
  </si>
  <si>
    <t>▼ ▼ ▼ Blanc chaud 200</t>
  </si>
  <si>
    <t>▼ ▼ ▼ Blanc chaud 250</t>
  </si>
  <si>
    <t>▼ ▼ ▼ Blanc chaud 300</t>
  </si>
  <si>
    <t>100 SRA3</t>
  </si>
  <si>
    <t>90 SRA3</t>
  </si>
  <si>
    <t>A2 (1ex)</t>
  </si>
  <si>
    <t>A1 (1ex)</t>
  </si>
  <si>
    <t>A1 (dès 2ex)</t>
  </si>
  <si>
    <t>A0 (1ex)</t>
  </si>
  <si>
    <t>A0 (dès 2ex)</t>
  </si>
  <si>
    <t>F4 (dès 2ex)</t>
  </si>
  <si>
    <t>U4 (dès 2ex)</t>
  </si>
  <si>
    <t>A2 (1ex) mat</t>
  </si>
  <si>
    <t>A2 (dès 2ex) mat</t>
  </si>
  <si>
    <t>A1 (1ex) mat</t>
  </si>
  <si>
    <t>A1 (dès 2ex) mat</t>
  </si>
  <si>
    <t>A0 (1ex) mat</t>
  </si>
  <si>
    <t>A0 (dès 2ex) mat</t>
  </si>
  <si>
    <t>F4 (1ex) mat</t>
  </si>
  <si>
    <t>F4 (dès 2ex) mat</t>
  </si>
  <si>
    <t>U4 (1ex) mat</t>
  </si>
  <si>
    <t>U4 (dès 2ex) mat</t>
  </si>
  <si>
    <t>A2 (1ex) toile</t>
  </si>
  <si>
    <t>A2 (dès 2ex) toile</t>
  </si>
  <si>
    <t>A1 (1ex) toile</t>
  </si>
  <si>
    <t>A1 (dès 2ex) toile</t>
  </si>
  <si>
    <t>A0 (1ex) toile</t>
  </si>
  <si>
    <t>A0 (dès 2ex) toile</t>
  </si>
  <si>
    <t>F4 (1ex) toile</t>
  </si>
  <si>
    <t>F4 (dès 2ex) toile</t>
  </si>
  <si>
    <t>U4 (1ex) toile</t>
  </si>
  <si>
    <t>U4 (dès 2ex) toile</t>
  </si>
  <si>
    <t>A2 (dès 2ex)</t>
  </si>
  <si>
    <t>Dos toilé + couv</t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</si>
  <si>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Dos toilé + couv </t>
    </r>
    <r>
      <rPr>
        <sz val="12"/>
        <color indexed="8"/>
        <rFont val="Arial"/>
        <family val="2"/>
      </rPr>
      <t>▼</t>
    </r>
  </si>
  <si>
    <t>Dos toilé écolo + couv</t>
  </si>
  <si>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indexed="8"/>
        <rFont val="Arial"/>
        <family val="2"/>
      </rPr>
      <t>▼</t>
    </r>
    <r>
      <rPr>
        <sz val="12"/>
        <color theme="1"/>
        <rFont val="Calibri"/>
        <family val="2"/>
        <scheme val="minor"/>
      </rPr>
      <t xml:space="preserve"> Dos toilé écolo + couv </t>
    </r>
    <r>
      <rPr>
        <sz val="12"/>
        <color indexed="8"/>
        <rFont val="Arial"/>
        <family val="2"/>
      </rPr>
      <t>▼</t>
    </r>
  </si>
  <si>
    <t>UNIL - Université de Lausanne - La Repro (Ci) - LISTE DE PRIX (v0125) - 1/2</t>
  </si>
  <si>
    <t>UNIL - Université de Lausanne - La Repro (Ci) - LISTE DE PRIX (v0125) - 2/2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</si>
</sst>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dd/mm/yyyy;@"/>
    <numFmt numFmtId="165" formatCode="#,##0.00\ &quot;CHF&quot;"/>
  </numFmts>
  <fonts count="5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</font>
    <font>
      <sz val="12"/>
      <color indexed="8"/>
      <name val="Arial"/>
      <family val="2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b/>
      <sz val="7"/>
      <color indexed="8"/>
      <name val="Arial"/>
      <family val="2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theme="1"/>
      <name val="Arial"/>
      <family val="2"/>
    </font>
    <font>
      <sz val="12"/>
      <name val="Calibri"/>
      <family val="2"/>
      <scheme val="minor"/>
    </font>
    <font>
      <sz val="12"/>
      <color rgb="FF000000"/>
      <name val="Arial"/>
      <family val="2"/>
    </font>
    <font>
      <sz val="12"/>
      <color rgb="FF000000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Calibri"/>
      <family val="2"/>
      <scheme val="minor"/>
    </font>
    <font>
      <sz val="8"/>
      <color theme="0"/>
      <name val="Arial"/>
      <family val="2"/>
    </font>
    <font>
      <sz val="6"/>
      <color theme="1"/>
      <name val="Arial"/>
      <family val="2"/>
    </font>
    <font>
      <b/>
      <sz val="8"/>
      <color theme="0"/>
      <name val="Arial"/>
      <family val="2"/>
    </font>
    <font>
      <sz val="6"/>
      <color theme="0"/>
      <name val="Arial"/>
      <family val="2"/>
    </font>
    <font>
      <sz val="8"/>
      <name val="Calibri"/>
      <family val="2"/>
      <scheme val="minor"/>
    </font>
    <font>
      <sz val="7"/>
      <color theme="1"/>
      <name val="Arial"/>
      <family val="2"/>
    </font>
    <font>
      <sz val="7.5"/>
      <color theme="1"/>
      <name val="Arial"/>
      <family val="2"/>
    </font>
    <font>
      <sz val="7.25"/>
      <color theme="1"/>
      <name val="Arial"/>
      <family val="2"/>
    </font>
    <font>
      <b/>
      <sz val="7.75"/>
      <color theme="0"/>
      <name val="Arial"/>
      <family val="2"/>
    </font>
    <font>
      <b/>
      <sz val="7"/>
      <color theme="0"/>
      <name val="Arial"/>
      <family val="2"/>
    </font>
    <font>
      <sz val="8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Arial"/>
      <family val="2"/>
    </font>
    <font>
      <sz val="7"/>
      <color rgb="FF000000"/>
      <name val="Arial"/>
      <family val="2"/>
    </font>
    <font>
      <sz val="7"/>
      <color theme="0"/>
      <name val="Arial"/>
      <family val="2"/>
    </font>
    <font>
      <u/>
      <sz val="7"/>
      <color theme="10"/>
      <name val="Arial"/>
      <family val="2"/>
    </font>
    <font>
      <b/>
      <sz val="7"/>
      <name val="Arial"/>
      <family val="2"/>
    </font>
    <font>
      <sz val="7"/>
      <color indexed="8"/>
      <name val="Arial"/>
      <family val="2"/>
    </font>
    <font>
      <sz val="7"/>
      <name val="Arial"/>
      <family val="2"/>
    </font>
    <font>
      <i/>
      <sz val="7"/>
      <color theme="0" tint="-0.499984740745262"/>
      <name val="Arial"/>
      <family val="2"/>
    </font>
    <font>
      <sz val="6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theme="0"/>
      <name val="Arial"/>
      <family val="2"/>
    </font>
    <font>
      <sz val="12"/>
      <color theme="1"/>
      <name val="Arial"/>
      <family val="2"/>
    </font>
    <font>
      <sz val="5"/>
      <color theme="1"/>
      <name val="Arial"/>
      <family val="2"/>
    </font>
    <font>
      <sz val="12"/>
      <color rgb="FFFFFF00"/>
      <name val="Calibri"/>
      <family val="2"/>
      <scheme val="minor"/>
    </font>
    <font>
      <b/>
      <sz val="6.5"/>
      <color indexed="8"/>
      <name val="Arial"/>
      <family val="2"/>
    </font>
    <font>
      <sz val="6.5"/>
      <color rgb="FF000000"/>
      <name val="Arial"/>
      <family val="2"/>
    </font>
    <font>
      <b/>
      <sz val="6.5"/>
      <color theme="1"/>
      <name val="Arial"/>
      <family val="2"/>
    </font>
    <font>
      <b/>
      <sz val="6.5"/>
      <name val="Arial"/>
      <family val="2"/>
    </font>
    <font>
      <sz val="6.5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rgb="FF000000"/>
      </patternFill>
    </fill>
    <fill>
      <patternFill patternType="solid">
        <fgColor theme="1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rgb="FF000000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43" fontId="7" fillId="0" borderId="0" applyFont="0" applyFill="0" applyBorder="0" applyAlignment="0" applyProtection="0"/>
  </cellStyleXfs>
  <cellXfs count="273">
    <xf numFmtId="0" fontId="0" fillId="0" borderId="0" xfId="0"/>
    <xf numFmtId="0" fontId="0" fillId="3" borderId="0" xfId="0" applyFill="1"/>
    <xf numFmtId="0" fontId="0" fillId="4" borderId="0" xfId="0" applyFill="1"/>
    <xf numFmtId="0" fontId="8" fillId="5" borderId="0" xfId="0" applyFont="1" applyFill="1"/>
    <xf numFmtId="0" fontId="0" fillId="6" borderId="0" xfId="0" applyFill="1"/>
    <xf numFmtId="0" fontId="10" fillId="3" borderId="0" xfId="0" applyFont="1" applyFill="1"/>
    <xf numFmtId="0" fontId="10" fillId="4" borderId="0" xfId="0" applyFont="1" applyFill="1"/>
    <xf numFmtId="0" fontId="10" fillId="0" borderId="0" xfId="0" applyFont="1"/>
    <xf numFmtId="0" fontId="10" fillId="6" borderId="0" xfId="0" applyFont="1" applyFill="1"/>
    <xf numFmtId="0" fontId="11" fillId="5" borderId="0" xfId="0" applyFont="1" applyFill="1"/>
    <xf numFmtId="0" fontId="13" fillId="0" borderId="0" xfId="0" applyFont="1" applyAlignment="1">
      <alignment horizontal="right"/>
    </xf>
    <xf numFmtId="0" fontId="14" fillId="7" borderId="0" xfId="0" applyFont="1" applyFill="1"/>
    <xf numFmtId="0" fontId="15" fillId="7" borderId="0" xfId="0" applyFont="1" applyFill="1"/>
    <xf numFmtId="0" fontId="16" fillId="3" borderId="0" xfId="0" applyFont="1" applyFill="1"/>
    <xf numFmtId="0" fontId="17" fillId="3" borderId="0" xfId="0" applyFont="1" applyFill="1"/>
    <xf numFmtId="0" fontId="17" fillId="0" borderId="0" xfId="0" applyFont="1"/>
    <xf numFmtId="0" fontId="17" fillId="4" borderId="0" xfId="0" applyFont="1" applyFill="1"/>
    <xf numFmtId="0" fontId="18" fillId="8" borderId="0" xfId="0" applyFont="1" applyFill="1"/>
    <xf numFmtId="0" fontId="18" fillId="7" borderId="0" xfId="0" applyFont="1" applyFill="1"/>
    <xf numFmtId="0" fontId="19" fillId="4" borderId="0" xfId="0" quotePrefix="1" applyFont="1" applyFill="1"/>
    <xf numFmtId="0" fontId="12" fillId="9" borderId="1" xfId="0" applyFont="1" applyFill="1" applyBorder="1" applyAlignment="1">
      <alignment horizontal="left"/>
    </xf>
    <xf numFmtId="43" fontId="7" fillId="0" borderId="0" xfId="2" applyFont="1"/>
    <xf numFmtId="0" fontId="18" fillId="0" borderId="0" xfId="0" applyFont="1"/>
    <xf numFmtId="1" fontId="17" fillId="0" borderId="0" xfId="0" applyNumberFormat="1" applyFont="1"/>
    <xf numFmtId="0" fontId="17" fillId="4" borderId="5" xfId="0" applyFont="1" applyFill="1" applyBorder="1"/>
    <xf numFmtId="0" fontId="19" fillId="4" borderId="6" xfId="0" quotePrefix="1" applyFont="1" applyFill="1" applyBorder="1"/>
    <xf numFmtId="0" fontId="17" fillId="4" borderId="7" xfId="0" applyFont="1" applyFill="1" applyBorder="1"/>
    <xf numFmtId="0" fontId="17" fillId="4" borderId="8" xfId="0" applyFont="1" applyFill="1" applyBorder="1"/>
    <xf numFmtId="0" fontId="0" fillId="12" borderId="0" xfId="0" applyFill="1"/>
    <xf numFmtId="0" fontId="12" fillId="0" borderId="0" xfId="0" applyFont="1" applyAlignment="1">
      <alignment horizontal="left"/>
    </xf>
    <xf numFmtId="0" fontId="18" fillId="3" borderId="0" xfId="0" applyFont="1" applyFill="1"/>
    <xf numFmtId="43" fontId="1" fillId="4" borderId="0" xfId="2" applyFont="1" applyFill="1"/>
    <xf numFmtId="0" fontId="0" fillId="19" borderId="0" xfId="0" applyFill="1"/>
    <xf numFmtId="0" fontId="12" fillId="10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0" fillId="16" borderId="1" xfId="0" applyFont="1" applyFill="1" applyBorder="1" applyAlignment="1">
      <alignment horizontal="left"/>
    </xf>
    <xf numFmtId="43" fontId="12" fillId="2" borderId="1" xfId="2" applyFont="1" applyFill="1" applyBorder="1" applyAlignment="1">
      <alignment horizontal="left"/>
    </xf>
    <xf numFmtId="0" fontId="12" fillId="9" borderId="11" xfId="0" applyFont="1" applyFill="1" applyBorder="1" applyAlignment="1">
      <alignment horizontal="left"/>
    </xf>
    <xf numFmtId="43" fontId="12" fillId="0" borderId="1" xfId="2" applyFont="1" applyBorder="1" applyAlignment="1">
      <alignment horizontal="left"/>
    </xf>
    <xf numFmtId="0" fontId="25" fillId="10" borderId="1" xfId="0" applyFont="1" applyFill="1" applyBorder="1" applyAlignment="1">
      <alignment horizontal="left"/>
    </xf>
    <xf numFmtId="0" fontId="12" fillId="2" borderId="1" xfId="0" applyFont="1" applyFill="1" applyBorder="1" applyAlignment="1">
      <alignment horizontal="right"/>
    </xf>
    <xf numFmtId="0" fontId="12" fillId="2" borderId="1" xfId="0" applyFont="1" applyFill="1" applyBorder="1" applyAlignment="1">
      <alignment horizontal="right" indent="1"/>
    </xf>
    <xf numFmtId="43" fontId="12" fillId="2" borderId="1" xfId="2" applyFont="1" applyFill="1" applyBorder="1" applyAlignment="1">
      <alignment horizontal="right" indent="1"/>
    </xf>
    <xf numFmtId="0" fontId="12" fillId="9" borderId="12" xfId="0" applyFont="1" applyFill="1" applyBorder="1" applyAlignment="1">
      <alignment horizontal="left"/>
    </xf>
    <xf numFmtId="0" fontId="26" fillId="10" borderId="1" xfId="0" applyFont="1" applyFill="1" applyBorder="1" applyAlignment="1">
      <alignment horizontal="left"/>
    </xf>
    <xf numFmtId="0" fontId="27" fillId="10" borderId="1" xfId="0" applyFont="1" applyFill="1" applyBorder="1" applyAlignment="1">
      <alignment horizontal="left"/>
    </xf>
    <xf numFmtId="0" fontId="28" fillId="16" borderId="1" xfId="0" applyFont="1" applyFill="1" applyBorder="1" applyAlignment="1">
      <alignment horizontal="left"/>
    </xf>
    <xf numFmtId="0" fontId="12" fillId="9" borderId="1" xfId="0" applyFont="1" applyFill="1" applyBorder="1" applyAlignment="1">
      <alignment horizontal="right"/>
    </xf>
    <xf numFmtId="0" fontId="12" fillId="9" borderId="12" xfId="0" applyFont="1" applyFill="1" applyBorder="1" applyAlignment="1">
      <alignment horizontal="right"/>
    </xf>
    <xf numFmtId="0" fontId="12" fillId="2" borderId="1" xfId="0" applyFont="1" applyFill="1" applyBorder="1" applyAlignment="1">
      <alignment horizontal="right" indent="2"/>
    </xf>
    <xf numFmtId="0" fontId="25" fillId="2" borderId="1" xfId="0" applyFont="1" applyFill="1" applyBorder="1" applyAlignment="1">
      <alignment horizontal="right"/>
    </xf>
    <xf numFmtId="0" fontId="0" fillId="0" borderId="1" xfId="0" applyBorder="1"/>
    <xf numFmtId="0" fontId="30" fillId="0" borderId="0" xfId="0" applyFont="1" applyAlignment="1">
      <alignment horizontal="left"/>
    </xf>
    <xf numFmtId="0" fontId="31" fillId="3" borderId="0" xfId="0" applyFont="1" applyFill="1"/>
    <xf numFmtId="0" fontId="32" fillId="0" borderId="0" xfId="0" applyFont="1"/>
    <xf numFmtId="0" fontId="33" fillId="3" borderId="0" xfId="0" applyFont="1" applyFill="1"/>
    <xf numFmtId="0" fontId="32" fillId="3" borderId="0" xfId="0" applyFont="1" applyFill="1"/>
    <xf numFmtId="0" fontId="34" fillId="19" borderId="0" xfId="0" applyFont="1" applyFill="1"/>
    <xf numFmtId="0" fontId="32" fillId="19" borderId="0" xfId="0" applyFont="1" applyFill="1"/>
    <xf numFmtId="0" fontId="33" fillId="19" borderId="0" xfId="0" applyFont="1" applyFill="1"/>
    <xf numFmtId="0" fontId="35" fillId="0" borderId="0" xfId="0" applyFont="1"/>
    <xf numFmtId="0" fontId="37" fillId="11" borderId="0" xfId="0" applyFont="1" applyFill="1" applyAlignment="1">
      <alignment horizontal="left"/>
    </xf>
    <xf numFmtId="0" fontId="37" fillId="11" borderId="2" xfId="0" applyFont="1" applyFill="1" applyBorder="1" applyAlignment="1">
      <alignment horizontal="left"/>
    </xf>
    <xf numFmtId="0" fontId="25" fillId="9" borderId="4" xfId="0" applyFont="1" applyFill="1" applyBorder="1"/>
    <xf numFmtId="0" fontId="25" fillId="9" borderId="1" xfId="0" applyFont="1" applyFill="1" applyBorder="1"/>
    <xf numFmtId="0" fontId="25" fillId="9" borderId="1" xfId="0" applyFont="1" applyFill="1" applyBorder="1" applyAlignment="1">
      <alignment horizontal="center"/>
    </xf>
    <xf numFmtId="0" fontId="25" fillId="2" borderId="1" xfId="0" applyFont="1" applyFill="1" applyBorder="1" applyAlignment="1" applyProtection="1">
      <alignment horizontal="left"/>
      <protection locked="0"/>
    </xf>
    <xf numFmtId="0" fontId="25" fillId="2" borderId="1" xfId="0" applyFont="1" applyFill="1" applyBorder="1" applyProtection="1">
      <protection locked="0"/>
    </xf>
    <xf numFmtId="0" fontId="25" fillId="2" borderId="1" xfId="0" applyFont="1" applyFill="1" applyBorder="1" applyAlignment="1" applyProtection="1">
      <alignment horizontal="center"/>
      <protection locked="0"/>
    </xf>
    <xf numFmtId="0" fontId="25" fillId="2" borderId="9" xfId="0" applyFont="1" applyFill="1" applyBorder="1" applyAlignment="1" applyProtection="1">
      <alignment horizontal="center"/>
      <protection locked="0"/>
    </xf>
    <xf numFmtId="3" fontId="25" fillId="2" borderId="1" xfId="0" applyNumberFormat="1" applyFont="1" applyFill="1" applyBorder="1" applyAlignment="1" applyProtection="1">
      <alignment horizontal="center"/>
      <protection locked="0"/>
    </xf>
    <xf numFmtId="3" fontId="25" fillId="10" borderId="9" xfId="0" applyNumberFormat="1" applyFont="1" applyFill="1" applyBorder="1" applyAlignment="1">
      <alignment horizontal="center"/>
    </xf>
    <xf numFmtId="43" fontId="25" fillId="10" borderId="1" xfId="2" applyFont="1" applyFill="1" applyBorder="1"/>
    <xf numFmtId="0" fontId="25" fillId="2" borderId="12" xfId="0" applyFont="1" applyFill="1" applyBorder="1" applyAlignment="1" applyProtection="1">
      <alignment horizontal="center"/>
      <protection locked="0"/>
    </xf>
    <xf numFmtId="0" fontId="25" fillId="2" borderId="12" xfId="0" applyFont="1" applyFill="1" applyBorder="1" applyAlignment="1" applyProtection="1">
      <alignment horizontal="left"/>
      <protection locked="0"/>
    </xf>
    <xf numFmtId="0" fontId="25" fillId="2" borderId="15" xfId="0" applyFont="1" applyFill="1" applyBorder="1" applyAlignment="1" applyProtection="1">
      <alignment horizontal="center"/>
      <protection locked="0"/>
    </xf>
    <xf numFmtId="3" fontId="25" fillId="2" borderId="12" xfId="0" applyNumberFormat="1" applyFont="1" applyFill="1" applyBorder="1" applyAlignment="1" applyProtection="1">
      <alignment horizontal="center"/>
      <protection locked="0"/>
    </xf>
    <xf numFmtId="0" fontId="25" fillId="2" borderId="0" xfId="0" applyFont="1" applyFill="1" applyAlignment="1" applyProtection="1">
      <alignment horizontal="center"/>
      <protection locked="0"/>
    </xf>
    <xf numFmtId="3" fontId="25" fillId="2" borderId="11" xfId="0" applyNumberFormat="1" applyFont="1" applyFill="1" applyBorder="1" applyAlignment="1" applyProtection="1">
      <alignment horizontal="center"/>
      <protection locked="0"/>
    </xf>
    <xf numFmtId="0" fontId="25" fillId="16" borderId="1" xfId="0" applyFont="1" applyFill="1" applyBorder="1"/>
    <xf numFmtId="3" fontId="36" fillId="10" borderId="1" xfId="0" applyNumberFormat="1" applyFont="1" applyFill="1" applyBorder="1" applyAlignment="1">
      <alignment horizontal="center"/>
    </xf>
    <xf numFmtId="43" fontId="36" fillId="10" borderId="1" xfId="2" applyFont="1" applyFill="1" applyBorder="1"/>
    <xf numFmtId="0" fontId="25" fillId="9" borderId="1" xfId="0" applyFont="1" applyFill="1" applyBorder="1" applyAlignment="1">
      <alignment horizontal="left"/>
    </xf>
    <xf numFmtId="0" fontId="25" fillId="2" borderId="1" xfId="0" applyFont="1" applyFill="1" applyBorder="1" applyAlignment="1" applyProtection="1">
      <alignment shrinkToFit="1"/>
      <protection locked="0"/>
    </xf>
    <xf numFmtId="43" fontId="25" fillId="10" borderId="1" xfId="2" applyFont="1" applyFill="1" applyBorder="1" applyAlignment="1" applyProtection="1">
      <alignment horizontal="right"/>
    </xf>
    <xf numFmtId="0" fontId="36" fillId="2" borderId="1" xfId="0" applyFont="1" applyFill="1" applyBorder="1" applyAlignment="1">
      <alignment horizontal="right" indent="1"/>
    </xf>
    <xf numFmtId="0" fontId="37" fillId="13" borderId="1" xfId="0" applyFont="1" applyFill="1" applyBorder="1"/>
    <xf numFmtId="0" fontId="37" fillId="11" borderId="12" xfId="0" applyFont="1" applyFill="1" applyBorder="1" applyAlignment="1" applyProtection="1">
      <alignment horizontal="left"/>
      <protection locked="0"/>
    </xf>
    <xf numFmtId="43" fontId="25" fillId="10" borderId="4" xfId="2" applyFont="1" applyFill="1" applyBorder="1"/>
    <xf numFmtId="0" fontId="25" fillId="2" borderId="13" xfId="0" applyFont="1" applyFill="1" applyBorder="1" applyAlignment="1" applyProtection="1">
      <alignment horizontal="center"/>
      <protection locked="0"/>
    </xf>
    <xf numFmtId="0" fontId="42" fillId="9" borderId="1" xfId="0" applyFont="1" applyFill="1" applyBorder="1"/>
    <xf numFmtId="0" fontId="42" fillId="9" borderId="12" xfId="0" applyFont="1" applyFill="1" applyBorder="1"/>
    <xf numFmtId="0" fontId="25" fillId="9" borderId="12" xfId="0" applyFont="1" applyFill="1" applyBorder="1"/>
    <xf numFmtId="0" fontId="42" fillId="2" borderId="4" xfId="0" applyFont="1" applyFill="1" applyBorder="1" applyAlignment="1" applyProtection="1">
      <alignment horizontal="center"/>
      <protection locked="0"/>
    </xf>
    <xf numFmtId="43" fontId="42" fillId="0" borderId="1" xfId="0" applyNumberFormat="1" applyFont="1" applyBorder="1" applyAlignment="1" applyProtection="1">
      <alignment horizontal="left"/>
      <protection locked="0"/>
    </xf>
    <xf numFmtId="43" fontId="42" fillId="10" borderId="1" xfId="0" applyNumberFormat="1" applyFont="1" applyFill="1" applyBorder="1" applyAlignment="1">
      <alignment horizontal="right"/>
    </xf>
    <xf numFmtId="43" fontId="42" fillId="0" borderId="1" xfId="2" applyFont="1" applyFill="1" applyBorder="1" applyAlignment="1" applyProtection="1">
      <alignment horizontal="right"/>
      <protection locked="0"/>
    </xf>
    <xf numFmtId="43" fontId="42" fillId="10" borderId="1" xfId="2" applyFont="1" applyFill="1" applyBorder="1" applyAlignment="1">
      <alignment horizontal="right"/>
    </xf>
    <xf numFmtId="0" fontId="42" fillId="2" borderId="10" xfId="0" applyFont="1" applyFill="1" applyBorder="1" applyAlignment="1" applyProtection="1">
      <alignment horizontal="center"/>
      <protection locked="0"/>
    </xf>
    <xf numFmtId="0" fontId="42" fillId="2" borderId="1" xfId="0" applyFont="1" applyFill="1" applyBorder="1" applyAlignment="1" applyProtection="1">
      <alignment horizontal="center"/>
      <protection locked="0"/>
    </xf>
    <xf numFmtId="0" fontId="38" fillId="16" borderId="1" xfId="0" applyFont="1" applyFill="1" applyBorder="1" applyAlignment="1" applyProtection="1">
      <alignment horizontal="left" vertical="center"/>
      <protection locked="0"/>
    </xf>
    <xf numFmtId="0" fontId="42" fillId="0" borderId="1" xfId="0" applyFont="1" applyBorder="1" applyAlignment="1" applyProtection="1">
      <alignment horizontal="center" shrinkToFit="1"/>
      <protection locked="0"/>
    </xf>
    <xf numFmtId="0" fontId="37" fillId="10" borderId="9" xfId="0" applyFont="1" applyFill="1" applyBorder="1" applyAlignment="1" applyProtection="1">
      <alignment horizontal="left" indent="1" shrinkToFit="1"/>
      <protection locked="0"/>
    </xf>
    <xf numFmtId="0" fontId="37" fillId="10" borderId="3" xfId="0" applyFont="1" applyFill="1" applyBorder="1" applyAlignment="1" applyProtection="1">
      <alignment horizontal="left" indent="1" shrinkToFit="1"/>
      <protection locked="0"/>
    </xf>
    <xf numFmtId="0" fontId="37" fillId="2" borderId="15" xfId="0" applyFont="1" applyFill="1" applyBorder="1" applyAlignment="1">
      <alignment horizontal="left"/>
    </xf>
    <xf numFmtId="0" fontId="37" fillId="2" borderId="0" xfId="0" applyFont="1" applyFill="1" applyAlignment="1">
      <alignment horizontal="left"/>
    </xf>
    <xf numFmtId="0" fontId="37" fillId="2" borderId="18" xfId="0" applyFont="1" applyFill="1" applyBorder="1" applyAlignment="1">
      <alignment horizontal="left"/>
    </xf>
    <xf numFmtId="0" fontId="38" fillId="17" borderId="14" xfId="0" applyFont="1" applyFill="1" applyBorder="1" applyAlignment="1">
      <alignment horizontal="left" vertical="center"/>
    </xf>
    <xf numFmtId="0" fontId="29" fillId="17" borderId="14" xfId="0" applyFont="1" applyFill="1" applyBorder="1" applyAlignment="1">
      <alignment horizontal="left" vertical="center"/>
    </xf>
    <xf numFmtId="0" fontId="20" fillId="22" borderId="1" xfId="0" applyFont="1" applyFill="1" applyBorder="1" applyAlignment="1">
      <alignment horizontal="right" indent="1"/>
    </xf>
    <xf numFmtId="43" fontId="12" fillId="0" borderId="1" xfId="2" applyFont="1" applyFill="1" applyBorder="1" applyAlignment="1">
      <alignment horizontal="center"/>
    </xf>
    <xf numFmtId="0" fontId="37" fillId="2" borderId="17" xfId="0" applyFont="1" applyFill="1" applyBorder="1" applyAlignment="1">
      <alignment horizontal="left" vertical="center"/>
    </xf>
    <xf numFmtId="0" fontId="37" fillId="2" borderId="15" xfId="0" applyFont="1" applyFill="1" applyBorder="1" applyAlignment="1">
      <alignment horizontal="left" vertical="center"/>
    </xf>
    <xf numFmtId="0" fontId="23" fillId="17" borderId="14" xfId="0" applyFont="1" applyFill="1" applyBorder="1" applyAlignment="1">
      <alignment horizontal="left" vertical="center"/>
    </xf>
    <xf numFmtId="0" fontId="35" fillId="2" borderId="0" xfId="0" applyFont="1" applyFill="1"/>
    <xf numFmtId="0" fontId="25" fillId="9" borderId="1" xfId="0" applyFont="1" applyFill="1" applyBorder="1" applyAlignment="1">
      <alignment horizontal="right" vertical="center" indent="1"/>
    </xf>
    <xf numFmtId="0" fontId="37" fillId="13" borderId="1" xfId="0" applyFont="1" applyFill="1" applyBorder="1" applyAlignment="1">
      <alignment horizontal="right" vertical="center" indent="1"/>
    </xf>
    <xf numFmtId="43" fontId="25" fillId="0" borderId="1" xfId="0" applyNumberFormat="1" applyFont="1" applyBorder="1"/>
    <xf numFmtId="43" fontId="25" fillId="10" borderId="1" xfId="0" applyNumberFormat="1" applyFont="1" applyFill="1" applyBorder="1" applyAlignment="1">
      <alignment horizontal="right" indent="1"/>
    </xf>
    <xf numFmtId="43" fontId="40" fillId="10" borderId="1" xfId="2" applyFont="1" applyFill="1" applyBorder="1" applyAlignment="1">
      <alignment horizontal="right"/>
    </xf>
    <xf numFmtId="0" fontId="37" fillId="14" borderId="1" xfId="0" applyFont="1" applyFill="1" applyBorder="1" applyAlignment="1" applyProtection="1">
      <alignment horizontal="left" vertical="center" shrinkToFit="1"/>
      <protection locked="0"/>
    </xf>
    <xf numFmtId="0" fontId="25" fillId="10" borderId="1" xfId="0" applyFont="1" applyFill="1" applyBorder="1" applyAlignment="1" applyProtection="1">
      <alignment horizontal="left" vertical="center" shrinkToFit="1"/>
      <protection locked="0"/>
    </xf>
    <xf numFmtId="0" fontId="35" fillId="0" borderId="0" xfId="0" applyFont="1" applyAlignment="1">
      <alignment vertical="center"/>
    </xf>
    <xf numFmtId="0" fontId="25" fillId="2" borderId="0" xfId="0" applyFont="1" applyFill="1" applyAlignment="1">
      <alignment horizontal="left" vertical="center" indent="1"/>
    </xf>
    <xf numFmtId="0" fontId="25" fillId="0" borderId="0" xfId="0" applyFont="1" applyAlignment="1">
      <alignment horizontal="left" vertical="center" indent="1"/>
    </xf>
    <xf numFmtId="0" fontId="25" fillId="10" borderId="1" xfId="0" applyFont="1" applyFill="1" applyBorder="1" applyAlignment="1" applyProtection="1">
      <alignment horizontal="left" vertical="center" indent="1" shrinkToFit="1"/>
      <protection locked="0"/>
    </xf>
    <xf numFmtId="49" fontId="25" fillId="10" borderId="1" xfId="0" applyNumberFormat="1" applyFont="1" applyFill="1" applyBorder="1" applyAlignment="1" applyProtection="1">
      <alignment horizontal="left" vertical="center" indent="1" shrinkToFit="1"/>
      <protection locked="0"/>
    </xf>
    <xf numFmtId="0" fontId="35" fillId="0" borderId="0" xfId="0" applyFont="1" applyAlignment="1">
      <alignment horizontal="left" vertical="center" indent="1"/>
    </xf>
    <xf numFmtId="49" fontId="39" fillId="10" borderId="1" xfId="1" applyNumberFormat="1" applyFont="1" applyFill="1" applyBorder="1" applyAlignment="1" applyProtection="1">
      <alignment horizontal="left" vertical="center" indent="1" shrinkToFit="1"/>
      <protection locked="0"/>
    </xf>
    <xf numFmtId="0" fontId="29" fillId="16" borderId="0" xfId="0" applyFont="1" applyFill="1" applyAlignment="1">
      <alignment horizontal="left" vertical="center" indent="1"/>
    </xf>
    <xf numFmtId="0" fontId="29" fillId="17" borderId="14" xfId="0" applyFont="1" applyFill="1" applyBorder="1" applyAlignment="1">
      <alignment horizontal="left" vertical="center" indent="1"/>
    </xf>
    <xf numFmtId="0" fontId="37" fillId="0" borderId="0" xfId="0" applyFont="1" applyAlignment="1">
      <alignment horizontal="center" vertical="center"/>
    </xf>
    <xf numFmtId="0" fontId="37" fillId="10" borderId="4" xfId="0" applyFont="1" applyFill="1" applyBorder="1" applyAlignment="1" applyProtection="1">
      <alignment horizontal="left" indent="3" shrinkToFit="1"/>
      <protection locked="0"/>
    </xf>
    <xf numFmtId="0" fontId="37" fillId="2" borderId="0" xfId="0" applyFont="1" applyFill="1" applyAlignment="1">
      <alignment horizontal="right" vertical="center" indent="1"/>
    </xf>
    <xf numFmtId="0" fontId="37" fillId="0" borderId="0" xfId="0" applyFont="1" applyAlignment="1">
      <alignment horizontal="right" vertical="center" indent="1"/>
    </xf>
    <xf numFmtId="43" fontId="45" fillId="10" borderId="13" xfId="2" applyFont="1" applyFill="1" applyBorder="1" applyAlignment="1">
      <alignment horizontal="right" vertical="center"/>
    </xf>
    <xf numFmtId="0" fontId="14" fillId="23" borderId="0" xfId="0" applyFont="1" applyFill="1"/>
    <xf numFmtId="0" fontId="0" fillId="24" borderId="0" xfId="0" quotePrefix="1" applyFill="1"/>
    <xf numFmtId="0" fontId="22" fillId="16" borderId="1" xfId="0" applyFont="1" applyFill="1" applyBorder="1" applyAlignment="1">
      <alignment horizontal="left" indent="1"/>
    </xf>
    <xf numFmtId="0" fontId="22" fillId="16" borderId="4" xfId="0" applyFont="1" applyFill="1" applyBorder="1" applyAlignment="1">
      <alignment horizontal="left"/>
    </xf>
    <xf numFmtId="0" fontId="22" fillId="16" borderId="3" xfId="0" applyFont="1" applyFill="1" applyBorder="1" applyAlignment="1">
      <alignment horizontal="left"/>
    </xf>
    <xf numFmtId="0" fontId="10" fillId="24" borderId="0" xfId="0" applyFont="1" applyFill="1"/>
    <xf numFmtId="0" fontId="0" fillId="24" borderId="0" xfId="0" applyFill="1"/>
    <xf numFmtId="49" fontId="47" fillId="24" borderId="0" xfId="0" applyNumberFormat="1" applyFont="1" applyFill="1"/>
    <xf numFmtId="0" fontId="36" fillId="9" borderId="1" xfId="0" applyFont="1" applyFill="1" applyBorder="1" applyAlignment="1">
      <alignment horizontal="right" vertical="center" indent="1"/>
    </xf>
    <xf numFmtId="0" fontId="29" fillId="21" borderId="1" xfId="0" applyFont="1" applyFill="1" applyBorder="1" applyAlignment="1">
      <alignment horizontal="left" vertical="center" indent="1" shrinkToFit="1"/>
    </xf>
    <xf numFmtId="0" fontId="25" fillId="0" borderId="1" xfId="0" applyFont="1" applyBorder="1" applyAlignment="1" applyProtection="1">
      <alignment shrinkToFit="1"/>
      <protection locked="0"/>
    </xf>
    <xf numFmtId="0" fontId="42" fillId="0" borderId="1" xfId="0" applyFont="1" applyBorder="1" applyAlignment="1" applyProtection="1">
      <alignment horizontal="center" vertical="center"/>
      <protection locked="0"/>
    </xf>
    <xf numFmtId="0" fontId="22" fillId="17" borderId="1" xfId="0" applyFont="1" applyFill="1" applyBorder="1" applyAlignment="1">
      <alignment horizontal="right" vertical="center"/>
    </xf>
    <xf numFmtId="0" fontId="22" fillId="20" borderId="1" xfId="0" applyFont="1" applyFill="1" applyBorder="1" applyAlignment="1">
      <alignment horizontal="right" vertical="center"/>
    </xf>
    <xf numFmtId="0" fontId="22" fillId="16" borderId="15" xfId="0" applyFont="1" applyFill="1" applyBorder="1" applyAlignment="1">
      <alignment horizontal="left"/>
    </xf>
    <xf numFmtId="0" fontId="0" fillId="0" borderId="3" xfId="0" applyBorder="1"/>
    <xf numFmtId="0" fontId="12" fillId="0" borderId="3" xfId="0" applyFont="1" applyBorder="1" applyAlignment="1">
      <alignment horizontal="left"/>
    </xf>
    <xf numFmtId="0" fontId="14" fillId="0" borderId="0" xfId="0" applyFont="1"/>
    <xf numFmtId="0" fontId="21" fillId="10" borderId="1" xfId="0" applyFont="1" applyFill="1" applyBorder="1" applyAlignment="1">
      <alignment horizontal="left"/>
    </xf>
    <xf numFmtId="43" fontId="12" fillId="0" borderId="4" xfId="2" applyFont="1" applyFill="1" applyBorder="1" applyAlignment="1">
      <alignment horizontal="center"/>
    </xf>
    <xf numFmtId="43" fontId="1" fillId="4" borderId="0" xfId="2" applyFont="1" applyFill="1" applyAlignment="1">
      <alignment horizontal="right"/>
    </xf>
    <xf numFmtId="43" fontId="1" fillId="19" borderId="0" xfId="2" applyFont="1" applyFill="1"/>
    <xf numFmtId="43" fontId="1" fillId="19" borderId="0" xfId="2" applyFont="1" applyFill="1" applyAlignment="1">
      <alignment horizontal="right"/>
    </xf>
    <xf numFmtId="0" fontId="35" fillId="0" borderId="1" xfId="0" applyFont="1" applyBorder="1" applyAlignment="1" applyProtection="1">
      <alignment shrinkToFit="1"/>
      <protection locked="0"/>
    </xf>
    <xf numFmtId="165" fontId="32" fillId="19" borderId="0" xfId="0" applyNumberFormat="1" applyFont="1" applyFill="1"/>
    <xf numFmtId="165" fontId="32" fillId="0" borderId="0" xfId="0" applyNumberFormat="1" applyFont="1"/>
    <xf numFmtId="0" fontId="0" fillId="3" borderId="0" xfId="0" quotePrefix="1" applyFill="1"/>
    <xf numFmtId="0" fontId="49" fillId="0" borderId="0" xfId="0" applyFont="1"/>
    <xf numFmtId="43" fontId="25" fillId="0" borderId="0" xfId="2" applyFont="1" applyFill="1" applyBorder="1" applyAlignment="1">
      <alignment horizontal="left" vertical="top" indent="1"/>
    </xf>
    <xf numFmtId="43" fontId="25" fillId="0" borderId="0" xfId="2" applyFont="1" applyFill="1" applyBorder="1" applyAlignment="1">
      <alignment horizontal="left" vertical="center" indent="1"/>
    </xf>
    <xf numFmtId="0" fontId="22" fillId="0" borderId="0" xfId="0" applyFont="1" applyAlignment="1">
      <alignment horizontal="left" vertical="center" indent="1"/>
    </xf>
    <xf numFmtId="43" fontId="25" fillId="0" borderId="0" xfId="2" applyFont="1" applyFill="1" applyBorder="1" applyAlignment="1">
      <alignment horizontal="left" indent="1"/>
    </xf>
    <xf numFmtId="0" fontId="22" fillId="16" borderId="1" xfId="0" applyFont="1" applyFill="1" applyBorder="1" applyAlignment="1">
      <alignment horizontal="left"/>
    </xf>
    <xf numFmtId="0" fontId="0" fillId="16" borderId="0" xfId="0" applyFill="1" applyAlignment="1">
      <alignment horizontal="left"/>
    </xf>
    <xf numFmtId="0" fontId="22" fillId="16" borderId="0" xfId="0" applyFont="1" applyFill="1" applyAlignment="1">
      <alignment horizontal="left" vertical="center" indent="1"/>
    </xf>
    <xf numFmtId="0" fontId="12" fillId="10" borderId="12" xfId="0" applyFont="1" applyFill="1" applyBorder="1" applyAlignment="1">
      <alignment horizontal="left"/>
    </xf>
    <xf numFmtId="43" fontId="12" fillId="0" borderId="12" xfId="2" applyFont="1" applyFill="1" applyBorder="1" applyAlignment="1">
      <alignment horizontal="center"/>
    </xf>
    <xf numFmtId="43" fontId="7" fillId="19" borderId="0" xfId="2" applyFont="1" applyFill="1"/>
    <xf numFmtId="0" fontId="20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43" fontId="12" fillId="2" borderId="1" xfId="2" applyFont="1" applyFill="1" applyBorder="1" applyAlignment="1">
      <alignment horizontal="right" indent="2"/>
    </xf>
    <xf numFmtId="0" fontId="35" fillId="0" borderId="4" xfId="0" applyFont="1" applyBorder="1" applyAlignment="1" applyProtection="1">
      <alignment shrinkToFit="1"/>
      <protection locked="0"/>
    </xf>
    <xf numFmtId="0" fontId="35" fillId="0" borderId="3" xfId="0" applyFont="1" applyBorder="1" applyAlignment="1" applyProtection="1">
      <alignment shrinkToFit="1"/>
      <protection locked="0"/>
    </xf>
    <xf numFmtId="0" fontId="42" fillId="2" borderId="4" xfId="0" applyFont="1" applyFill="1" applyBorder="1" applyAlignment="1" applyProtection="1">
      <alignment horizontal="center"/>
      <protection locked="0"/>
    </xf>
    <xf numFmtId="0" fontId="42" fillId="2" borderId="3" xfId="0" applyFont="1" applyFill="1" applyBorder="1" applyAlignment="1" applyProtection="1">
      <alignment horizontal="center"/>
      <protection locked="0"/>
    </xf>
    <xf numFmtId="0" fontId="25" fillId="9" borderId="4" xfId="0" applyFont="1" applyFill="1" applyBorder="1" applyAlignment="1">
      <alignment horizontal="center" vertical="center"/>
    </xf>
    <xf numFmtId="0" fontId="25" fillId="9" borderId="3" xfId="0" applyFont="1" applyFill="1" applyBorder="1" applyAlignment="1">
      <alignment horizontal="center" vertical="center"/>
    </xf>
    <xf numFmtId="0" fontId="42" fillId="9" borderId="4" xfId="0" applyFont="1" applyFill="1" applyBorder="1"/>
    <xf numFmtId="0" fontId="42" fillId="9" borderId="3" xfId="0" applyFont="1" applyFill="1" applyBorder="1"/>
    <xf numFmtId="0" fontId="25" fillId="10" borderId="4" xfId="0" applyFont="1" applyFill="1" applyBorder="1" applyAlignment="1" applyProtection="1">
      <alignment horizontal="center"/>
      <protection locked="0"/>
    </xf>
    <xf numFmtId="0" fontId="25" fillId="10" borderId="3" xfId="0" applyFont="1" applyFill="1" applyBorder="1" applyAlignment="1" applyProtection="1">
      <alignment horizontal="center"/>
      <protection locked="0"/>
    </xf>
    <xf numFmtId="0" fontId="25" fillId="10" borderId="4" xfId="0" applyFont="1" applyFill="1" applyBorder="1" applyAlignment="1" applyProtection="1">
      <alignment horizontal="left" indent="1"/>
      <protection locked="0"/>
    </xf>
    <xf numFmtId="0" fontId="25" fillId="10" borderId="3" xfId="0" applyFont="1" applyFill="1" applyBorder="1" applyAlignment="1" applyProtection="1">
      <alignment horizontal="left" indent="1"/>
      <protection locked="0"/>
    </xf>
    <xf numFmtId="164" fontId="25" fillId="2" borderId="4" xfId="0" applyNumberFormat="1" applyFont="1" applyFill="1" applyBorder="1" applyAlignment="1" applyProtection="1">
      <alignment horizontal="center"/>
      <protection locked="0"/>
    </xf>
    <xf numFmtId="164" fontId="25" fillId="2" borderId="3" xfId="0" applyNumberFormat="1" applyFont="1" applyFill="1" applyBorder="1" applyAlignment="1" applyProtection="1">
      <alignment horizontal="center"/>
      <protection locked="0"/>
    </xf>
    <xf numFmtId="0" fontId="25" fillId="2" borderId="4" xfId="0" applyFont="1" applyFill="1" applyBorder="1" applyAlignment="1" applyProtection="1">
      <alignment horizontal="left" shrinkToFit="1"/>
      <protection locked="0"/>
    </xf>
    <xf numFmtId="0" fontId="25" fillId="2" borderId="3" xfId="0" applyFont="1" applyFill="1" applyBorder="1" applyAlignment="1" applyProtection="1">
      <alignment horizontal="left" shrinkToFit="1"/>
      <protection locked="0"/>
    </xf>
    <xf numFmtId="0" fontId="42" fillId="9" borderId="4" xfId="0" applyFont="1" applyFill="1" applyBorder="1" applyAlignment="1">
      <alignment horizontal="left"/>
    </xf>
    <xf numFmtId="0" fontId="42" fillId="9" borderId="3" xfId="0" applyFont="1" applyFill="1" applyBorder="1" applyAlignment="1">
      <alignment horizontal="left"/>
    </xf>
    <xf numFmtId="0" fontId="29" fillId="16" borderId="9" xfId="0" applyFont="1" applyFill="1" applyBorder="1" applyAlignment="1">
      <alignment horizontal="left" vertical="center" indent="1"/>
    </xf>
    <xf numFmtId="0" fontId="25" fillId="9" borderId="4" xfId="0" applyFont="1" applyFill="1" applyBorder="1"/>
    <xf numFmtId="0" fontId="25" fillId="9" borderId="3" xfId="0" applyFont="1" applyFill="1" applyBorder="1"/>
    <xf numFmtId="0" fontId="38" fillId="16" borderId="15" xfId="0" applyFont="1" applyFill="1" applyBorder="1" applyAlignment="1">
      <alignment horizontal="left" vertical="center" shrinkToFit="1"/>
    </xf>
    <xf numFmtId="0" fontId="38" fillId="16" borderId="15" xfId="0" applyFont="1" applyFill="1" applyBorder="1" applyAlignment="1">
      <alignment horizontal="left" vertical="center"/>
    </xf>
    <xf numFmtId="0" fontId="25" fillId="9" borderId="1" xfId="0" applyFont="1" applyFill="1" applyBorder="1"/>
    <xf numFmtId="0" fontId="25" fillId="2" borderId="1" xfId="0" applyFont="1" applyFill="1" applyBorder="1" applyProtection="1">
      <protection locked="0"/>
    </xf>
    <xf numFmtId="0" fontId="25" fillId="2" borderId="4" xfId="0" applyFont="1" applyFill="1" applyBorder="1" applyAlignment="1" applyProtection="1">
      <alignment horizontal="left"/>
      <protection locked="0"/>
    </xf>
    <xf numFmtId="0" fontId="25" fillId="2" borderId="3" xfId="0" applyFont="1" applyFill="1" applyBorder="1" applyAlignment="1" applyProtection="1">
      <alignment horizontal="left"/>
      <protection locked="0"/>
    </xf>
    <xf numFmtId="0" fontId="25" fillId="10" borderId="4" xfId="0" applyFont="1" applyFill="1" applyBorder="1" applyAlignment="1" applyProtection="1">
      <alignment horizontal="left" indent="1" shrinkToFit="1"/>
      <protection locked="0"/>
    </xf>
    <xf numFmtId="0" fontId="25" fillId="10" borderId="9" xfId="0" applyFont="1" applyFill="1" applyBorder="1" applyAlignment="1" applyProtection="1">
      <alignment horizontal="left" indent="1" shrinkToFit="1"/>
      <protection locked="0"/>
    </xf>
    <xf numFmtId="0" fontId="25" fillId="10" borderId="3" xfId="0" applyFont="1" applyFill="1" applyBorder="1" applyAlignment="1" applyProtection="1">
      <alignment horizontal="left" indent="1" shrinkToFit="1"/>
      <protection locked="0"/>
    </xf>
    <xf numFmtId="0" fontId="25" fillId="0" borderId="4" xfId="0" applyFont="1" applyBorder="1" applyAlignment="1" applyProtection="1">
      <alignment horizontal="left"/>
      <protection locked="0"/>
    </xf>
    <xf numFmtId="0" fontId="25" fillId="0" borderId="3" xfId="0" applyFont="1" applyBorder="1" applyAlignment="1" applyProtection="1">
      <alignment horizontal="left"/>
      <protection locked="0"/>
    </xf>
    <xf numFmtId="0" fontId="25" fillId="9" borderId="4" xfId="0" applyFont="1" applyFill="1" applyBorder="1" applyAlignment="1">
      <alignment horizontal="left"/>
    </xf>
    <xf numFmtId="0" fontId="25" fillId="9" borderId="3" xfId="0" applyFont="1" applyFill="1" applyBorder="1" applyAlignment="1">
      <alignment horizontal="left"/>
    </xf>
    <xf numFmtId="0" fontId="23" fillId="16" borderId="15" xfId="0" applyFont="1" applyFill="1" applyBorder="1" applyAlignment="1">
      <alignment horizontal="left" vertical="center" shrinkToFit="1"/>
    </xf>
    <xf numFmtId="0" fontId="29" fillId="16" borderId="15" xfId="0" applyFont="1" applyFill="1" applyBorder="1" applyAlignment="1">
      <alignment horizontal="left" vertical="center" indent="1"/>
    </xf>
    <xf numFmtId="0" fontId="29" fillId="16" borderId="0" xfId="0" applyFont="1" applyFill="1" applyAlignment="1">
      <alignment horizontal="left" vertical="center" indent="1"/>
    </xf>
    <xf numFmtId="0" fontId="38" fillId="16" borderId="0" xfId="0" applyFont="1" applyFill="1" applyAlignment="1">
      <alignment horizontal="left" vertical="center"/>
    </xf>
    <xf numFmtId="0" fontId="25" fillId="2" borderId="0" xfId="0" applyFont="1" applyFill="1" applyAlignment="1">
      <alignment horizontal="left" vertical="center"/>
    </xf>
    <xf numFmtId="0" fontId="36" fillId="2" borderId="0" xfId="0" applyFont="1" applyFill="1" applyAlignment="1">
      <alignment horizontal="left" vertical="center" indent="1"/>
    </xf>
    <xf numFmtId="0" fontId="42" fillId="2" borderId="0" xfId="0" applyFont="1" applyFill="1" applyAlignment="1">
      <alignment horizontal="left" vertical="center"/>
    </xf>
    <xf numFmtId="0" fontId="50" fillId="2" borderId="0" xfId="0" applyFont="1" applyFill="1" applyAlignment="1">
      <alignment horizontal="left"/>
    </xf>
    <xf numFmtId="0" fontId="52" fillId="2" borderId="0" xfId="0" applyFont="1" applyFill="1" applyAlignment="1">
      <alignment horizontal="left"/>
    </xf>
    <xf numFmtId="0" fontId="36" fillId="2" borderId="15" xfId="0" applyFont="1" applyFill="1" applyBorder="1" applyAlignment="1">
      <alignment horizontal="left" indent="1"/>
    </xf>
    <xf numFmtId="0" fontId="25" fillId="2" borderId="15" xfId="0" applyFont="1" applyFill="1" applyBorder="1" applyAlignment="1">
      <alignment horizontal="left"/>
    </xf>
    <xf numFmtId="0" fontId="21" fillId="0" borderId="14" xfId="0" applyFont="1" applyBorder="1" applyAlignment="1">
      <alignment horizontal="left" vertical="center" indent="1"/>
    </xf>
    <xf numFmtId="0" fontId="46" fillId="15" borderId="10" xfId="0" applyFont="1" applyFill="1" applyBorder="1" applyAlignment="1">
      <alignment horizontal="center" vertical="center"/>
    </xf>
    <xf numFmtId="0" fontId="46" fillId="15" borderId="14" xfId="0" applyFont="1" applyFill="1" applyBorder="1" applyAlignment="1">
      <alignment horizontal="center" vertical="center"/>
    </xf>
    <xf numFmtId="0" fontId="46" fillId="15" borderId="16" xfId="0" applyFont="1" applyFill="1" applyBorder="1" applyAlignment="1">
      <alignment horizontal="center" vertical="center"/>
    </xf>
    <xf numFmtId="0" fontId="25" fillId="2" borderId="0" xfId="0" applyFont="1" applyFill="1" applyAlignment="1">
      <alignment horizontal="left" vertical="center" indent="1"/>
    </xf>
    <xf numFmtId="0" fontId="25" fillId="2" borderId="2" xfId="0" applyFont="1" applyFill="1" applyBorder="1" applyAlignment="1">
      <alignment horizontal="left" vertical="center" indent="1"/>
    </xf>
    <xf numFmtId="0" fontId="25" fillId="2" borderId="19" xfId="0" applyFont="1" applyFill="1" applyBorder="1" applyAlignment="1">
      <alignment horizontal="left" vertical="center" indent="1"/>
    </xf>
    <xf numFmtId="0" fontId="36" fillId="2" borderId="0" xfId="0" applyFont="1" applyFill="1" applyAlignment="1">
      <alignment horizontal="left" vertical="center"/>
    </xf>
    <xf numFmtId="0" fontId="25" fillId="10" borderId="4" xfId="0" applyFont="1" applyFill="1" applyBorder="1" applyAlignment="1" applyProtection="1">
      <alignment horizontal="left" vertical="center" shrinkToFit="1"/>
      <protection locked="0"/>
    </xf>
    <xf numFmtId="0" fontId="25" fillId="10" borderId="3" xfId="0" applyFont="1" applyFill="1" applyBorder="1" applyAlignment="1" applyProtection="1">
      <alignment horizontal="left" vertical="center" shrinkToFit="1"/>
      <protection locked="0"/>
    </xf>
    <xf numFmtId="164" fontId="25" fillId="10" borderId="4" xfId="0" applyNumberFormat="1" applyFont="1" applyFill="1" applyBorder="1" applyAlignment="1" applyProtection="1">
      <alignment horizontal="center"/>
      <protection locked="0"/>
    </xf>
    <xf numFmtId="164" fontId="25" fillId="10" borderId="3" xfId="0" applyNumberFormat="1" applyFont="1" applyFill="1" applyBorder="1" applyAlignment="1" applyProtection="1">
      <alignment horizontal="center"/>
      <protection locked="0"/>
    </xf>
    <xf numFmtId="0" fontId="37" fillId="14" borderId="4" xfId="0" applyFont="1" applyFill="1" applyBorder="1" applyAlignment="1" applyProtection="1">
      <alignment horizontal="left" vertical="center" indent="1" shrinkToFit="1"/>
      <protection locked="0"/>
    </xf>
    <xf numFmtId="0" fontId="37" fillId="14" borderId="3" xfId="0" applyFont="1" applyFill="1" applyBorder="1" applyAlignment="1" applyProtection="1">
      <alignment horizontal="left" vertical="center" indent="1" shrinkToFit="1"/>
      <protection locked="0"/>
    </xf>
    <xf numFmtId="0" fontId="37" fillId="11" borderId="4" xfId="0" quotePrefix="1" applyFont="1" applyFill="1" applyBorder="1" applyAlignment="1" applyProtection="1">
      <alignment horizontal="left" indent="1" shrinkToFit="1"/>
      <protection locked="0"/>
    </xf>
    <xf numFmtId="0" fontId="37" fillId="11" borderId="3" xfId="0" applyFont="1" applyFill="1" applyBorder="1" applyAlignment="1" applyProtection="1">
      <alignment horizontal="left" indent="1" shrinkToFit="1"/>
      <protection locked="0"/>
    </xf>
    <xf numFmtId="0" fontId="25" fillId="10" borderId="4" xfId="0" applyFont="1" applyFill="1" applyBorder="1" applyAlignment="1" applyProtection="1">
      <alignment horizontal="left" vertical="center" indent="1" shrinkToFit="1"/>
      <protection locked="0"/>
    </xf>
    <xf numFmtId="0" fontId="25" fillId="10" borderId="3" xfId="0" applyFont="1" applyFill="1" applyBorder="1" applyAlignment="1" applyProtection="1">
      <alignment horizontal="left" vertical="center" indent="1" shrinkToFit="1"/>
      <protection locked="0"/>
    </xf>
    <xf numFmtId="0" fontId="53" fillId="18" borderId="15" xfId="0" applyFont="1" applyFill="1" applyBorder="1" applyAlignment="1">
      <alignment horizontal="left"/>
    </xf>
    <xf numFmtId="0" fontId="20" fillId="15" borderId="0" xfId="0" applyFont="1" applyFill="1" applyAlignment="1">
      <alignment horizontal="center" vertical="center"/>
    </xf>
    <xf numFmtId="0" fontId="20" fillId="15" borderId="2" xfId="0" applyFont="1" applyFill="1" applyBorder="1" applyAlignment="1">
      <alignment horizontal="center" vertical="center"/>
    </xf>
    <xf numFmtId="0" fontId="42" fillId="14" borderId="4" xfId="0" applyFont="1" applyFill="1" applyBorder="1" applyAlignment="1" applyProtection="1">
      <alignment horizontal="left" vertical="center" shrinkToFit="1"/>
      <protection locked="0"/>
    </xf>
    <xf numFmtId="0" fontId="42" fillId="14" borderId="9" xfId="0" applyFont="1" applyFill="1" applyBorder="1" applyAlignment="1" applyProtection="1">
      <alignment horizontal="left" vertical="center" shrinkToFit="1"/>
      <protection locked="0"/>
    </xf>
    <xf numFmtId="0" fontId="42" fillId="14" borderId="3" xfId="0" applyFont="1" applyFill="1" applyBorder="1" applyAlignment="1" applyProtection="1">
      <alignment horizontal="left" vertical="center" shrinkToFit="1"/>
      <protection locked="0"/>
    </xf>
    <xf numFmtId="164" fontId="37" fillId="14" borderId="4" xfId="0" applyNumberFormat="1" applyFont="1" applyFill="1" applyBorder="1" applyAlignment="1" applyProtection="1">
      <alignment horizontal="center" vertical="center"/>
      <protection locked="0"/>
    </xf>
    <xf numFmtId="164" fontId="37" fillId="14" borderId="3" xfId="0" applyNumberFormat="1" applyFont="1" applyFill="1" applyBorder="1" applyAlignment="1" applyProtection="1">
      <alignment horizontal="center" vertical="center"/>
      <protection locked="0"/>
    </xf>
    <xf numFmtId="0" fontId="43" fillId="10" borderId="10" xfId="0" applyFont="1" applyFill="1" applyBorder="1" applyAlignment="1" applyProtection="1">
      <alignment horizontal="center" wrapText="1" shrinkToFit="1"/>
      <protection locked="0"/>
    </xf>
    <xf numFmtId="0" fontId="43" fillId="10" borderId="16" xfId="0" applyFont="1" applyFill="1" applyBorder="1" applyAlignment="1" applyProtection="1">
      <alignment horizontal="center" wrapText="1" shrinkToFit="1"/>
      <protection locked="0"/>
    </xf>
    <xf numFmtId="0" fontId="43" fillId="10" borderId="17" xfId="0" applyFont="1" applyFill="1" applyBorder="1" applyAlignment="1" applyProtection="1">
      <alignment horizontal="center" wrapText="1" shrinkToFit="1"/>
      <protection locked="0"/>
    </xf>
    <xf numFmtId="0" fontId="43" fillId="10" borderId="18" xfId="0" applyFont="1" applyFill="1" applyBorder="1" applyAlignment="1" applyProtection="1">
      <alignment horizontal="center" wrapText="1" shrinkToFit="1"/>
      <protection locked="0"/>
    </xf>
    <xf numFmtId="164" fontId="37" fillId="11" borderId="1" xfId="0" applyNumberFormat="1" applyFont="1" applyFill="1" applyBorder="1" applyAlignment="1" applyProtection="1">
      <alignment horizontal="center"/>
      <protection locked="0"/>
    </xf>
    <xf numFmtId="0" fontId="25" fillId="10" borderId="1" xfId="0" applyFont="1" applyFill="1" applyBorder="1" applyAlignment="1" applyProtection="1">
      <alignment horizontal="left" indent="1"/>
      <protection locked="0"/>
    </xf>
    <xf numFmtId="0" fontId="25" fillId="9" borderId="1" xfId="0" applyFont="1" applyFill="1" applyBorder="1" applyAlignment="1">
      <alignment horizontal="center" vertical="center"/>
    </xf>
    <xf numFmtId="0" fontId="29" fillId="17" borderId="1" xfId="0" applyFont="1" applyFill="1" applyBorder="1" applyAlignment="1">
      <alignment horizontal="left" vertical="center" indent="1"/>
    </xf>
    <xf numFmtId="0" fontId="29" fillId="17" borderId="0" xfId="0" applyFont="1" applyFill="1" applyAlignment="1">
      <alignment horizontal="left" vertical="center" indent="1"/>
    </xf>
    <xf numFmtId="0" fontId="38" fillId="16" borderId="0" xfId="0" applyFont="1" applyFill="1" applyAlignment="1">
      <alignment horizontal="left" vertical="center" shrinkToFit="1"/>
    </xf>
    <xf numFmtId="0" fontId="25" fillId="0" borderId="4" xfId="0" applyFont="1" applyBorder="1" applyAlignment="1" applyProtection="1">
      <alignment horizontal="center"/>
      <protection locked="0"/>
    </xf>
    <xf numFmtId="0" fontId="25" fillId="0" borderId="3" xfId="0" applyFont="1" applyBorder="1" applyAlignment="1" applyProtection="1">
      <alignment horizontal="center"/>
      <protection locked="0"/>
    </xf>
    <xf numFmtId="0" fontId="25" fillId="0" borderId="1" xfId="0" applyFont="1" applyBorder="1" applyAlignment="1" applyProtection="1">
      <alignment shrinkToFit="1"/>
      <protection locked="0"/>
    </xf>
    <xf numFmtId="0" fontId="25" fillId="0" borderId="4" xfId="0" applyFont="1" applyBorder="1" applyAlignment="1" applyProtection="1">
      <alignment shrinkToFit="1"/>
      <protection locked="0"/>
    </xf>
    <xf numFmtId="0" fontId="25" fillId="0" borderId="3" xfId="0" applyFont="1" applyBorder="1" applyAlignment="1" applyProtection="1">
      <alignment shrinkToFit="1"/>
      <protection locked="0"/>
    </xf>
    <xf numFmtId="0" fontId="29" fillId="16" borderId="1" xfId="0" applyFont="1" applyFill="1" applyBorder="1" applyAlignment="1">
      <alignment horizontal="left" vertical="center" indent="1"/>
    </xf>
    <xf numFmtId="0" fontId="46" fillId="15" borderId="19" xfId="0" applyFont="1" applyFill="1" applyBorder="1" applyAlignment="1">
      <alignment horizontal="center" vertical="center"/>
    </xf>
    <xf numFmtId="0" fontId="46" fillId="15" borderId="0" xfId="0" applyFont="1" applyFill="1" applyAlignment="1">
      <alignment horizontal="center" vertical="center"/>
    </xf>
    <xf numFmtId="0" fontId="22" fillId="16" borderId="4" xfId="0" applyFont="1" applyFill="1" applyBorder="1" applyAlignment="1">
      <alignment horizontal="center"/>
    </xf>
    <xf numFmtId="0" fontId="22" fillId="16" borderId="3" xfId="0" applyFont="1" applyFill="1" applyBorder="1" applyAlignment="1">
      <alignment horizontal="center"/>
    </xf>
    <xf numFmtId="0" fontId="22" fillId="16" borderId="9" xfId="0" applyFont="1" applyFill="1" applyBorder="1" applyAlignment="1">
      <alignment horizontal="center"/>
    </xf>
    <xf numFmtId="0" fontId="22" fillId="16" borderId="4" xfId="0" applyFont="1" applyFill="1" applyBorder="1" applyAlignment="1">
      <alignment horizontal="left" indent="1"/>
    </xf>
    <xf numFmtId="0" fontId="22" fillId="16" borderId="9" xfId="0" applyFont="1" applyFill="1" applyBorder="1" applyAlignment="1">
      <alignment horizontal="left" indent="1"/>
    </xf>
    <xf numFmtId="0" fontId="22" fillId="16" borderId="1" xfId="0" applyFont="1" applyFill="1" applyBorder="1" applyAlignment="1">
      <alignment horizontal="left" indent="1"/>
    </xf>
    <xf numFmtId="0" fontId="22" fillId="22" borderId="1" xfId="0" applyFont="1" applyFill="1" applyBorder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7</xdr:row>
          <xdr:rowOff>12700</xdr:rowOff>
        </xdr:from>
        <xdr:to>
          <xdr:col>0</xdr:col>
          <xdr:colOff>635000</xdr:colOff>
          <xdr:row>8</xdr:row>
          <xdr:rowOff>12700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8</xdr:row>
          <xdr:rowOff>12700</xdr:rowOff>
        </xdr:from>
        <xdr:to>
          <xdr:col>0</xdr:col>
          <xdr:colOff>317500</xdr:colOff>
          <xdr:row>9</xdr:row>
          <xdr:rowOff>12700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10</xdr:row>
          <xdr:rowOff>177800</xdr:rowOff>
        </xdr:from>
        <xdr:to>
          <xdr:col>0</xdr:col>
          <xdr:colOff>317500</xdr:colOff>
          <xdr:row>12</xdr:row>
          <xdr:rowOff>12700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</xdr:colOff>
          <xdr:row>48</xdr:row>
          <xdr:rowOff>165100</xdr:rowOff>
        </xdr:from>
        <xdr:to>
          <xdr:col>0</xdr:col>
          <xdr:colOff>406400</xdr:colOff>
          <xdr:row>50</xdr:row>
          <xdr:rowOff>12700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  <a:ext uri="{FF2B5EF4-FFF2-40B4-BE49-F238E27FC236}">
                  <a16:creationId xmlns:a16="http://schemas.microsoft.com/office/drawing/2014/main" id="{00000000-0008-0000-0000-0000B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48</xdr:row>
          <xdr:rowOff>165100</xdr:rowOff>
        </xdr:from>
        <xdr:to>
          <xdr:col>3</xdr:col>
          <xdr:colOff>139700</xdr:colOff>
          <xdr:row>50</xdr:row>
          <xdr:rowOff>25400</xdr:rowOff>
        </xdr:to>
        <xdr:sp macro="" textlink="">
          <xdr:nvSpPr>
            <xdr:cNvPr id="1478" name="Check Box 454" hidden="1">
              <a:extLst>
                <a:ext uri="{63B3BB69-23CF-44E3-9099-C40C66FF867C}">
                  <a14:compatExt spid="_x0000_s1478"/>
                </a:ext>
                <a:ext uri="{FF2B5EF4-FFF2-40B4-BE49-F238E27FC236}">
                  <a16:creationId xmlns:a16="http://schemas.microsoft.com/office/drawing/2014/main" id="{00000000-0008-0000-0000-0000C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56"/>
  <sheetViews>
    <sheetView tabSelected="1" view="pageLayout" topLeftCell="A39" zoomScale="280" zoomScaleNormal="200" zoomScalePageLayoutView="280" workbookViewId="0">
      <selection activeCell="H33" sqref="H33"/>
    </sheetView>
  </sheetViews>
  <sheetFormatPr baseColWidth="10" defaultColWidth="11" defaultRowHeight="16" x14ac:dyDescent="0.2"/>
  <cols>
    <col min="1" max="1" width="11.1640625" bestFit="1" customWidth="1"/>
    <col min="3" max="3" width="3.5" customWidth="1"/>
    <col min="4" max="4" width="10.83203125" customWidth="1"/>
    <col min="6" max="6" width="10.83203125" customWidth="1"/>
    <col min="7" max="7" width="2.1640625" customWidth="1"/>
    <col min="10" max="10" width="10.6640625" customWidth="1"/>
  </cols>
  <sheetData>
    <row r="1" spans="1:10" s="60" customFormat="1" ht="15.75" customHeight="1" x14ac:dyDescent="0.15">
      <c r="A1" s="223" t="s">
        <v>442</v>
      </c>
      <c r="B1" s="224"/>
      <c r="C1" s="224"/>
      <c r="D1" s="224"/>
      <c r="E1" s="224"/>
      <c r="F1" s="224"/>
      <c r="G1" s="224"/>
      <c r="H1" s="224"/>
      <c r="I1" s="224"/>
      <c r="J1" s="225"/>
    </row>
    <row r="2" spans="1:10" s="122" customFormat="1" ht="15.75" customHeight="1" x14ac:dyDescent="0.2">
      <c r="A2" s="229" t="s">
        <v>0</v>
      </c>
      <c r="B2" s="229"/>
      <c r="C2" s="229"/>
      <c r="D2" s="123" t="s">
        <v>1</v>
      </c>
      <c r="E2" s="120"/>
      <c r="F2" s="124" t="s">
        <v>2</v>
      </c>
      <c r="G2" s="230"/>
      <c r="H2" s="231"/>
      <c r="I2" s="124" t="s">
        <v>3</v>
      </c>
      <c r="J2" s="121"/>
    </row>
    <row r="3" spans="1:10" s="60" customFormat="1" ht="15.75" customHeight="1" x14ac:dyDescent="0.15">
      <c r="A3" s="129" t="s">
        <v>4</v>
      </c>
      <c r="B3" s="214" t="s">
        <v>5</v>
      </c>
      <c r="C3" s="214"/>
      <c r="D3" s="214"/>
      <c r="E3" s="214"/>
      <c r="F3" s="214"/>
      <c r="G3" s="214"/>
      <c r="H3" s="214"/>
      <c r="I3" s="214"/>
      <c r="J3" s="214"/>
    </row>
    <row r="4" spans="1:10" s="127" customFormat="1" ht="15.75" customHeight="1" x14ac:dyDescent="0.2">
      <c r="A4" s="216" t="s">
        <v>6</v>
      </c>
      <c r="B4" s="216"/>
      <c r="C4" s="216"/>
      <c r="D4" s="216" t="s">
        <v>7</v>
      </c>
      <c r="E4" s="216"/>
      <c r="F4" s="226" t="s">
        <v>8</v>
      </c>
      <c r="G4" s="227"/>
      <c r="H4" s="125"/>
      <c r="I4" s="123" t="s">
        <v>9</v>
      </c>
      <c r="J4" s="126"/>
    </row>
    <row r="5" spans="1:10" s="127" customFormat="1" ht="15.75" customHeight="1" x14ac:dyDescent="0.2">
      <c r="A5" s="123" t="s">
        <v>10</v>
      </c>
      <c r="B5" s="238"/>
      <c r="C5" s="239"/>
      <c r="D5" s="123" t="s">
        <v>10</v>
      </c>
      <c r="E5" s="125"/>
      <c r="F5" s="228" t="s">
        <v>11</v>
      </c>
      <c r="G5" s="227"/>
      <c r="H5" s="125"/>
      <c r="I5" s="123" t="s">
        <v>12</v>
      </c>
      <c r="J5" s="126"/>
    </row>
    <row r="6" spans="1:10" s="127" customFormat="1" ht="15.75" customHeight="1" x14ac:dyDescent="0.2">
      <c r="A6" s="123" t="s">
        <v>13</v>
      </c>
      <c r="B6" s="238"/>
      <c r="C6" s="239"/>
      <c r="D6" s="123" t="s">
        <v>13</v>
      </c>
      <c r="E6" s="125"/>
      <c r="F6" s="228" t="s">
        <v>14</v>
      </c>
      <c r="G6" s="227"/>
      <c r="H6" s="125"/>
      <c r="I6" s="123" t="s">
        <v>15</v>
      </c>
      <c r="J6" s="128"/>
    </row>
    <row r="7" spans="1:10" s="60" customFormat="1" ht="15.75" customHeight="1" x14ac:dyDescent="0.15">
      <c r="A7" s="213" t="s">
        <v>16</v>
      </c>
      <c r="B7" s="213"/>
      <c r="C7" s="213"/>
      <c r="D7" s="214" t="s">
        <v>17</v>
      </c>
      <c r="E7" s="214"/>
      <c r="F7" s="214"/>
      <c r="G7" s="214"/>
      <c r="H7" s="214"/>
      <c r="I7" s="214"/>
      <c r="J7" s="214"/>
    </row>
    <row r="8" spans="1:10" s="122" customFormat="1" ht="15.75" customHeight="1" x14ac:dyDescent="0.2">
      <c r="A8" s="216" t="s">
        <v>376</v>
      </c>
      <c r="B8" s="216"/>
      <c r="C8" s="216"/>
      <c r="D8" s="215" t="s">
        <v>381</v>
      </c>
      <c r="E8" s="215"/>
      <c r="F8" s="215"/>
      <c r="G8" s="215"/>
      <c r="H8" s="215"/>
      <c r="I8" s="215"/>
      <c r="J8" s="215"/>
    </row>
    <row r="9" spans="1:10" s="122" customFormat="1" ht="15.75" customHeight="1" x14ac:dyDescent="0.2">
      <c r="A9" s="216" t="s">
        <v>18</v>
      </c>
      <c r="B9" s="216"/>
      <c r="C9" s="216"/>
      <c r="D9" s="217" t="s">
        <v>19</v>
      </c>
      <c r="E9" s="217"/>
      <c r="F9" s="217"/>
      <c r="G9" s="217"/>
      <c r="H9" s="217"/>
      <c r="I9" s="217"/>
      <c r="J9" s="217"/>
    </row>
    <row r="10" spans="1:10" s="60" customFormat="1" ht="15.75" customHeight="1" x14ac:dyDescent="0.15">
      <c r="A10" s="218" t="s">
        <v>375</v>
      </c>
      <c r="B10" s="219"/>
      <c r="C10" s="219"/>
      <c r="D10" s="218" t="s">
        <v>372</v>
      </c>
      <c r="E10" s="219"/>
      <c r="F10" s="218" t="s">
        <v>373</v>
      </c>
      <c r="G10" s="219"/>
      <c r="H10" s="219"/>
      <c r="I10" s="240" t="s">
        <v>374</v>
      </c>
      <c r="J10" s="240"/>
    </row>
    <row r="11" spans="1:10" s="60" customFormat="1" ht="15.75" customHeight="1" x14ac:dyDescent="0.15">
      <c r="A11" s="234"/>
      <c r="B11" s="235"/>
      <c r="C11" s="61"/>
      <c r="D11" s="145" t="s">
        <v>20</v>
      </c>
      <c r="E11" s="61"/>
      <c r="F11" s="234"/>
      <c r="G11" s="235"/>
      <c r="H11" s="62"/>
      <c r="I11" s="236"/>
      <c r="J11" s="237"/>
    </row>
    <row r="12" spans="1:10" s="127" customFormat="1" ht="15.75" customHeight="1" x14ac:dyDescent="0.15">
      <c r="A12" s="220" t="s">
        <v>21</v>
      </c>
      <c r="B12" s="220"/>
      <c r="C12" s="220"/>
      <c r="D12" s="221" t="s">
        <v>22</v>
      </c>
      <c r="E12" s="221"/>
      <c r="F12" s="221"/>
      <c r="G12" s="221"/>
      <c r="H12" s="221"/>
      <c r="I12" s="221"/>
      <c r="J12" s="221"/>
    </row>
    <row r="13" spans="1:10" s="60" customFormat="1" ht="15.75" customHeight="1" x14ac:dyDescent="0.15">
      <c r="A13" s="204"/>
      <c r="B13" s="205"/>
      <c r="C13" s="205"/>
      <c r="D13" s="205"/>
      <c r="E13" s="205"/>
      <c r="F13" s="205"/>
      <c r="G13" s="205"/>
      <c r="H13" s="205"/>
      <c r="I13" s="205"/>
      <c r="J13" s="206"/>
    </row>
    <row r="14" spans="1:10" s="60" customFormat="1" ht="15.75" customHeight="1" x14ac:dyDescent="0.15">
      <c r="A14" s="222" t="s">
        <v>23</v>
      </c>
      <c r="B14" s="222"/>
      <c r="C14" s="222"/>
      <c r="D14" s="222"/>
      <c r="E14" s="222"/>
      <c r="F14" s="222"/>
      <c r="G14" s="222"/>
      <c r="H14" s="222"/>
      <c r="I14" s="222"/>
      <c r="J14" s="222"/>
    </row>
    <row r="15" spans="1:10" s="60" customFormat="1" ht="15.75" customHeight="1" x14ac:dyDescent="0.15">
      <c r="A15" s="212" t="s">
        <v>363</v>
      </c>
      <c r="B15" s="212"/>
      <c r="C15" s="212"/>
      <c r="D15" s="211" t="s">
        <v>25</v>
      </c>
      <c r="E15" s="211"/>
      <c r="F15" s="211"/>
      <c r="G15" s="211"/>
      <c r="H15" s="211"/>
      <c r="I15" s="211"/>
      <c r="J15" s="211"/>
    </row>
    <row r="16" spans="1:10" s="60" customFormat="1" ht="15.75" customHeight="1" x14ac:dyDescent="0.15">
      <c r="A16" s="196" t="s">
        <v>26</v>
      </c>
      <c r="B16" s="197"/>
      <c r="C16" s="64" t="s">
        <v>27</v>
      </c>
      <c r="D16" s="64" t="s">
        <v>28</v>
      </c>
      <c r="E16" s="64" t="s">
        <v>29</v>
      </c>
      <c r="F16" s="64" t="s">
        <v>30</v>
      </c>
      <c r="G16" s="65" t="s">
        <v>31</v>
      </c>
      <c r="H16" s="64" t="s">
        <v>32</v>
      </c>
      <c r="I16" s="64" t="s">
        <v>33</v>
      </c>
      <c r="J16" s="64" t="s">
        <v>34</v>
      </c>
    </row>
    <row r="17" spans="1:10" s="60" customFormat="1" ht="15.75" customHeight="1" x14ac:dyDescent="0.15">
      <c r="A17" s="191"/>
      <c r="B17" s="192"/>
      <c r="C17" s="66" t="s">
        <v>24</v>
      </c>
      <c r="D17" s="67" t="s">
        <v>240</v>
      </c>
      <c r="E17" s="68">
        <v>24</v>
      </c>
      <c r="F17" s="66" t="s">
        <v>104</v>
      </c>
      <c r="G17" s="69" t="s">
        <v>24</v>
      </c>
      <c r="H17" s="70">
        <v>75</v>
      </c>
      <c r="I17" s="71">
        <f t="shared" ref="I17:I22" si="0">IF(F17="Recto-Verso",ROUNDUP(E17/2,0)*H17,IF(F17="Recto",E17*H17,0))</f>
        <v>900</v>
      </c>
      <c r="J17" s="72">
        <f>MROUND(IF('4.0'!N2='4.0'!$P$2,'4.0'!$F$17*'BON DE COMMANDE REPRO'!I17,IF('4.0'!N2='4.0'!$P$3,'4.0'!$F$18*'BON DE COMMANDE REPRO'!I17,IF(AND(D17='4.0'!$S$11,'BON DE COMMANDE REPRO'!I17&gt;='4.0'!$T$11),'BON DE COMMANDE REPRO'!I17*'4.0'!$I$11,IF(AND(D17='4.0'!$S$12,'BON DE COMMANDE REPRO'!I17&gt;='4.0'!$T$12),'BON DE COMMANDE REPRO'!I17*'4.0'!$I$12,IF(AND(D17='4.0'!$S$13,'BON DE COMMANDE REPRO'!I17&gt;='4.0'!$T$13),'BON DE COMMANDE REPRO'!I17*'4.0'!$I$13,IF(AND(D17='4.0'!$S$14,'BON DE COMMANDE REPRO'!I17&gt;='4.0'!$T$14),'BON DE COMMANDE REPRO'!I17*'4.0'!$I$14,VLOOKUP(D17,'4.0'!$E:$F,2,FALSE)*I17)))))),0.05)</f>
        <v>648</v>
      </c>
    </row>
    <row r="18" spans="1:10" s="60" customFormat="1" ht="15.75" customHeight="1" x14ac:dyDescent="0.15">
      <c r="A18" s="191"/>
      <c r="B18" s="192"/>
      <c r="C18" s="66" t="s">
        <v>24</v>
      </c>
      <c r="D18" s="67" t="s">
        <v>240</v>
      </c>
      <c r="E18" s="68">
        <v>2</v>
      </c>
      <c r="F18" s="66" t="s">
        <v>104</v>
      </c>
      <c r="G18" s="69" t="s">
        <v>24</v>
      </c>
      <c r="H18" s="70">
        <v>75</v>
      </c>
      <c r="I18" s="71">
        <f t="shared" si="0"/>
        <v>75</v>
      </c>
      <c r="J18" s="72">
        <f>MROUND(IF('4.0'!N3='4.0'!$P$2,'4.0'!$F$17*'BON DE COMMANDE REPRO'!I18,IF('4.0'!N3='4.0'!$P$3,'4.0'!$F$18*'BON DE COMMANDE REPRO'!I18,IF(AND(D18='4.0'!$S$11,'BON DE COMMANDE REPRO'!I18&gt;='4.0'!$T$11),'BON DE COMMANDE REPRO'!I18*'4.0'!$I$11,IF(AND(D18='4.0'!$S$12,'BON DE COMMANDE REPRO'!I18&gt;='4.0'!$T$12),'BON DE COMMANDE REPRO'!I18*'4.0'!$I$12,IF(AND(D18='4.0'!$S$13,'BON DE COMMANDE REPRO'!I18&gt;='4.0'!$T$13),'BON DE COMMANDE REPRO'!I18*'4.0'!$I$13,IF(AND(D18='4.0'!$S$14,'BON DE COMMANDE REPRO'!I18&gt;='4.0'!$T$14),'BON DE COMMANDE REPRO'!I18*'4.0'!$I$14,VLOOKUP(D18,'4.0'!$E:$F,2,FALSE)*I18)))))),0.05)</f>
        <v>60</v>
      </c>
    </row>
    <row r="19" spans="1:10" s="60" customFormat="1" ht="15.75" customHeight="1" x14ac:dyDescent="0.15">
      <c r="A19" s="191"/>
      <c r="B19" s="192"/>
      <c r="C19" s="66" t="s">
        <v>24</v>
      </c>
      <c r="D19" s="67" t="s">
        <v>24</v>
      </c>
      <c r="E19" s="68"/>
      <c r="F19" s="66" t="s">
        <v>24</v>
      </c>
      <c r="G19" s="69" t="s">
        <v>24</v>
      </c>
      <c r="H19" s="70"/>
      <c r="I19" s="71">
        <f t="shared" si="0"/>
        <v>0</v>
      </c>
      <c r="J19" s="72">
        <f>MROUND(IF('4.0'!N4='4.0'!$P$2,'4.0'!$F$17*'BON DE COMMANDE REPRO'!I19,IF('4.0'!N4='4.0'!$P$3,'4.0'!$F$18*'BON DE COMMANDE REPRO'!I19,IF(AND(D19='4.0'!$S$11,'BON DE COMMANDE REPRO'!I19&gt;='4.0'!$T$11),'BON DE COMMANDE REPRO'!I19*'4.0'!$I$11,IF(AND(D19='4.0'!$S$12,'BON DE COMMANDE REPRO'!I19&gt;='4.0'!$T$12),'BON DE COMMANDE REPRO'!I19*'4.0'!$I$12,IF(AND(D19='4.0'!$S$13,'BON DE COMMANDE REPRO'!I19&gt;='4.0'!$T$13),'BON DE COMMANDE REPRO'!I19*'4.0'!$I$13,IF(AND(D19='4.0'!$S$14,'BON DE COMMANDE REPRO'!I19&gt;='4.0'!$T$14),'BON DE COMMANDE REPRO'!I19*'4.0'!$I$14,VLOOKUP(D19,'4.0'!$E:$F,2,FALSE)*I19)))))),0.05)</f>
        <v>0</v>
      </c>
    </row>
    <row r="20" spans="1:10" s="60" customFormat="1" ht="15.75" customHeight="1" x14ac:dyDescent="0.15">
      <c r="A20" s="191"/>
      <c r="B20" s="192"/>
      <c r="C20" s="66" t="s">
        <v>24</v>
      </c>
      <c r="D20" s="67" t="s">
        <v>24</v>
      </c>
      <c r="E20" s="68"/>
      <c r="F20" s="66" t="s">
        <v>24</v>
      </c>
      <c r="G20" s="69" t="s">
        <v>24</v>
      </c>
      <c r="H20" s="70"/>
      <c r="I20" s="71">
        <f t="shared" si="0"/>
        <v>0</v>
      </c>
      <c r="J20" s="72">
        <f>MROUND(IF('4.0'!N5='4.0'!$P$2,'4.0'!$F$17*'BON DE COMMANDE REPRO'!I20,IF('4.0'!N5='4.0'!$P$3,'4.0'!$F$18*'BON DE COMMANDE REPRO'!I20,IF(AND(D20='4.0'!$S$11,'BON DE COMMANDE REPRO'!I20&gt;='4.0'!$T$11),'BON DE COMMANDE REPRO'!I20*'4.0'!$I$11,IF(AND(D20='4.0'!$S$12,'BON DE COMMANDE REPRO'!I20&gt;='4.0'!$T$12),'BON DE COMMANDE REPRO'!I20*'4.0'!$I$12,IF(AND(D20='4.0'!$S$13,'BON DE COMMANDE REPRO'!I20&gt;='4.0'!$T$13),'BON DE COMMANDE REPRO'!I20*'4.0'!$I$13,IF(AND(D20='4.0'!$S$14,'BON DE COMMANDE REPRO'!I20&gt;='4.0'!$T$14),'BON DE COMMANDE REPRO'!I20*'4.0'!$I$14,VLOOKUP(D20,'4.0'!$E:$F,2,FALSE)*I20)))))),0.05)</f>
        <v>0</v>
      </c>
    </row>
    <row r="21" spans="1:10" s="60" customFormat="1" ht="15.75" customHeight="1" x14ac:dyDescent="0.15">
      <c r="A21" s="191"/>
      <c r="B21" s="192"/>
      <c r="C21" s="66" t="s">
        <v>24</v>
      </c>
      <c r="D21" s="67" t="s">
        <v>24</v>
      </c>
      <c r="E21" s="73"/>
      <c r="F21" s="74" t="s">
        <v>24</v>
      </c>
      <c r="G21" s="75" t="s">
        <v>24</v>
      </c>
      <c r="H21" s="76"/>
      <c r="I21" s="71">
        <f t="shared" si="0"/>
        <v>0</v>
      </c>
      <c r="J21" s="72">
        <f>MROUND(IF('4.0'!N6='4.0'!$P$2,'4.0'!$F$17*'BON DE COMMANDE REPRO'!I21,IF('4.0'!N6='4.0'!$P$3,'4.0'!$F$18*'BON DE COMMANDE REPRO'!I21,IF(AND(D21='4.0'!$S$11,'BON DE COMMANDE REPRO'!I21&gt;='4.0'!$T$11),'BON DE COMMANDE REPRO'!I21*'4.0'!$I$11,IF(AND(D21='4.0'!$S$12,'BON DE COMMANDE REPRO'!I21&gt;='4.0'!$T$12),'BON DE COMMANDE REPRO'!I21*'4.0'!$I$12,IF(AND(D21='4.0'!$S$13,'BON DE COMMANDE REPRO'!I21&gt;='4.0'!$T$13),'BON DE COMMANDE REPRO'!I21*'4.0'!$I$13,IF(AND(D21='4.0'!$S$14,'BON DE COMMANDE REPRO'!I21&gt;='4.0'!$T$14),'BON DE COMMANDE REPRO'!I21*'4.0'!$I$14,VLOOKUP(D21,'4.0'!$E:$F,2,FALSE)*I21)))))),0.05)</f>
        <v>0</v>
      </c>
    </row>
    <row r="22" spans="1:10" s="60" customFormat="1" ht="15.75" customHeight="1" x14ac:dyDescent="0.15">
      <c r="A22" s="191"/>
      <c r="B22" s="192"/>
      <c r="C22" s="66" t="s">
        <v>24</v>
      </c>
      <c r="D22" s="67" t="s">
        <v>24</v>
      </c>
      <c r="E22" s="73"/>
      <c r="F22" s="74" t="s">
        <v>24</v>
      </c>
      <c r="G22" s="77" t="s">
        <v>24</v>
      </c>
      <c r="H22" s="78"/>
      <c r="I22" s="71">
        <f t="shared" si="0"/>
        <v>0</v>
      </c>
      <c r="J22" s="72">
        <f>MROUND(IF('4.0'!N7='4.0'!$P$2,'4.0'!$F$17*'BON DE COMMANDE REPRO'!I22,IF('4.0'!N7='4.0'!$P$3,'4.0'!$F$18*'BON DE COMMANDE REPRO'!I22,IF(AND(D22='4.0'!$S$11,'BON DE COMMANDE REPRO'!I22&gt;='4.0'!$T$11),'BON DE COMMANDE REPRO'!I22*'4.0'!$I$11,IF(AND(D22='4.0'!$S$12,'BON DE COMMANDE REPRO'!I22&gt;='4.0'!$T$12),'BON DE COMMANDE REPRO'!I22*'4.0'!$I$12,IF(AND(D22='4.0'!$S$13,'BON DE COMMANDE REPRO'!I22&gt;='4.0'!$T$13),'BON DE COMMANDE REPRO'!I22*'4.0'!$I$13,IF(AND(D22='4.0'!$S$14,'BON DE COMMANDE REPRO'!I22&gt;='4.0'!$T$14),'BON DE COMMANDE REPRO'!I22*'4.0'!$I$14,VLOOKUP(D22,'4.0'!$E:$F,2,FALSE)*I22)))))),0.05)</f>
        <v>0</v>
      </c>
    </row>
    <row r="23" spans="1:10" s="60" customFormat="1" ht="15.75" customHeight="1" x14ac:dyDescent="0.15">
      <c r="A23" s="115" t="s">
        <v>35</v>
      </c>
      <c r="B23" s="232"/>
      <c r="C23" s="233"/>
      <c r="D23" s="181" t="s">
        <v>36</v>
      </c>
      <c r="E23" s="182"/>
      <c r="F23" s="185"/>
      <c r="G23" s="186"/>
      <c r="H23" s="144" t="s">
        <v>37</v>
      </c>
      <c r="I23" s="80">
        <f>SUM(I17:I22)</f>
        <v>975</v>
      </c>
      <c r="J23" s="81">
        <f>SUM(J17:J22)</f>
        <v>708</v>
      </c>
    </row>
    <row r="24" spans="1:10" s="60" customFormat="1" ht="15.75" customHeight="1" x14ac:dyDescent="0.15">
      <c r="A24" s="195" t="s">
        <v>364</v>
      </c>
      <c r="B24" s="195"/>
      <c r="C24" s="195"/>
      <c r="D24" s="195"/>
      <c r="E24" s="199" t="s">
        <v>38</v>
      </c>
      <c r="F24" s="199"/>
      <c r="G24" s="199"/>
      <c r="H24" s="199"/>
      <c r="I24" s="199"/>
      <c r="J24" s="199"/>
    </row>
    <row r="25" spans="1:10" s="60" customFormat="1" ht="15.75" customHeight="1" x14ac:dyDescent="0.15">
      <c r="A25" s="82" t="s">
        <v>26</v>
      </c>
      <c r="B25" s="209" t="s">
        <v>39</v>
      </c>
      <c r="C25" s="210"/>
      <c r="D25" s="82" t="s">
        <v>40</v>
      </c>
      <c r="E25" s="82" t="s">
        <v>41</v>
      </c>
      <c r="F25" s="209" t="s">
        <v>42</v>
      </c>
      <c r="G25" s="210"/>
      <c r="H25" s="82" t="s">
        <v>32</v>
      </c>
      <c r="I25" s="82" t="s">
        <v>43</v>
      </c>
      <c r="J25" s="82" t="s">
        <v>34</v>
      </c>
    </row>
    <row r="26" spans="1:10" s="60" customFormat="1" ht="15.75" customHeight="1" x14ac:dyDescent="0.15">
      <c r="A26" s="83"/>
      <c r="B26" s="207" t="s">
        <v>71</v>
      </c>
      <c r="C26" s="208"/>
      <c r="D26" s="67" t="s">
        <v>24</v>
      </c>
      <c r="E26" s="67" t="s">
        <v>24</v>
      </c>
      <c r="F26" s="202" t="s">
        <v>24</v>
      </c>
      <c r="G26" s="203"/>
      <c r="H26" s="68">
        <v>1</v>
      </c>
      <c r="I26" s="84">
        <f>IF(AND(E26='5.0'!$K$2,'BON DE COMMANDE REPRO'!H26&gt;='5.0'!$L$2),'5.0'!$M$2,IF(AND(D26='5.0'!$O$2,'BON DE COMMANDE REPRO'!H26&gt;='5.0'!$P$2),'5.0'!$Q$2,VLOOKUP('5.0'!H2,'5.0'!$E:$F,2,FALSE)))</f>
        <v>5</v>
      </c>
      <c r="J26" s="72">
        <f>MROUND(SUM(H26*I26),0.05)</f>
        <v>5</v>
      </c>
    </row>
    <row r="27" spans="1:10" s="60" customFormat="1" ht="15.75" customHeight="1" x14ac:dyDescent="0.15">
      <c r="A27" s="83"/>
      <c r="B27" s="207" t="s">
        <v>24</v>
      </c>
      <c r="C27" s="208"/>
      <c r="D27" s="67" t="s">
        <v>24</v>
      </c>
      <c r="E27" s="67" t="s">
        <v>24</v>
      </c>
      <c r="F27" s="202" t="s">
        <v>281</v>
      </c>
      <c r="G27" s="203"/>
      <c r="H27" s="68">
        <v>75</v>
      </c>
      <c r="I27" s="84">
        <f>IF(AND(E27='5.0'!$K$2,'BON DE COMMANDE REPRO'!H27&gt;='5.0'!$L$2),'5.0'!$M$2,IF(AND(D27='5.0'!$O$2,'BON DE COMMANDE REPRO'!H27&gt;='5.0'!$P$2),'5.0'!$Q$2,VLOOKUP('5.0'!H3,'5.0'!$E:$F,2,FALSE)))</f>
        <v>0.16</v>
      </c>
      <c r="J27" s="72">
        <f>MROUND(SUM(H27*I27),0.05)</f>
        <v>12</v>
      </c>
    </row>
    <row r="28" spans="1:10" s="60" customFormat="1" ht="15.75" customHeight="1" x14ac:dyDescent="0.15">
      <c r="A28" s="83"/>
      <c r="B28" s="207" t="s">
        <v>24</v>
      </c>
      <c r="C28" s="208"/>
      <c r="D28" s="67" t="s">
        <v>24</v>
      </c>
      <c r="E28" s="67" t="s">
        <v>24</v>
      </c>
      <c r="F28" s="202" t="s">
        <v>278</v>
      </c>
      <c r="G28" s="203"/>
      <c r="H28" s="68">
        <v>900</v>
      </c>
      <c r="I28" s="84">
        <f>IF(AND(E28='5.0'!$K$2,'BON DE COMMANDE REPRO'!H28&gt;='5.0'!$L$2),'5.0'!$M$2,IF(AND(D28='5.0'!$O$2,'BON DE COMMANDE REPRO'!H28&gt;='5.0'!$P$2),'5.0'!$Q$2,VLOOKUP('5.0'!H4,'5.0'!$E:$F,2,FALSE)))</f>
        <v>0.04</v>
      </c>
      <c r="J28" s="72">
        <f>MROUND(SUM(H28*I28),0.05)</f>
        <v>36</v>
      </c>
    </row>
    <row r="29" spans="1:10" s="60" customFormat="1" ht="15.75" customHeight="1" x14ac:dyDescent="0.15">
      <c r="A29" s="83"/>
      <c r="B29" s="207" t="s">
        <v>24</v>
      </c>
      <c r="C29" s="208"/>
      <c r="D29" s="67" t="s">
        <v>24</v>
      </c>
      <c r="E29" s="67" t="s">
        <v>44</v>
      </c>
      <c r="F29" s="202" t="s">
        <v>24</v>
      </c>
      <c r="G29" s="203"/>
      <c r="H29" s="68">
        <v>150</v>
      </c>
      <c r="I29" s="84">
        <f>IF(AND(E29='5.0'!$K$2,'BON DE COMMANDE REPRO'!H29&gt;='5.0'!$L$2),'5.0'!$M$2,IF(AND(D29='5.0'!$O$2,'BON DE COMMANDE REPRO'!H29&gt;='5.0'!$P$2),'5.0'!$Q$2,VLOOKUP('5.0'!H5,'5.0'!$E:$F,2,FALSE)))</f>
        <v>0.5</v>
      </c>
      <c r="J29" s="72">
        <f>MROUND(SUM(H29*I29),0.05)</f>
        <v>75</v>
      </c>
    </row>
    <row r="30" spans="1:10" s="60" customFormat="1" ht="15.75" customHeight="1" x14ac:dyDescent="0.15">
      <c r="A30" s="115" t="s">
        <v>35</v>
      </c>
      <c r="B30" s="189"/>
      <c r="C30" s="190"/>
      <c r="D30" s="181" t="s">
        <v>36</v>
      </c>
      <c r="E30" s="182"/>
      <c r="F30" s="185"/>
      <c r="G30" s="186"/>
      <c r="H30" s="79"/>
      <c r="I30" s="85" t="s">
        <v>37</v>
      </c>
      <c r="J30" s="81">
        <f>SUM(J25:J29)</f>
        <v>128</v>
      </c>
    </row>
    <row r="31" spans="1:10" s="60" customFormat="1" ht="15.75" customHeight="1" x14ac:dyDescent="0.15">
      <c r="A31" s="195" t="s">
        <v>365</v>
      </c>
      <c r="B31" s="195"/>
      <c r="C31" s="195"/>
      <c r="D31" s="198" t="s">
        <v>45</v>
      </c>
      <c r="E31" s="198"/>
      <c r="F31" s="198"/>
      <c r="G31" s="198"/>
      <c r="H31" s="198"/>
      <c r="I31" s="198"/>
      <c r="J31" s="198"/>
    </row>
    <row r="32" spans="1:10" s="60" customFormat="1" ht="15.75" customHeight="1" x14ac:dyDescent="0.15">
      <c r="A32" s="196" t="s">
        <v>26</v>
      </c>
      <c r="B32" s="197"/>
      <c r="C32" s="86" t="s">
        <v>27</v>
      </c>
      <c r="D32" s="63" t="s">
        <v>28</v>
      </c>
      <c r="E32" s="200" t="s">
        <v>46</v>
      </c>
      <c r="F32" s="200"/>
      <c r="G32" s="200"/>
      <c r="H32" s="64" t="s">
        <v>32</v>
      </c>
      <c r="I32" s="64" t="s">
        <v>43</v>
      </c>
      <c r="J32" s="64" t="s">
        <v>34</v>
      </c>
    </row>
    <row r="33" spans="1:10" s="60" customFormat="1" ht="15.75" customHeight="1" x14ac:dyDescent="0.15">
      <c r="A33" s="191"/>
      <c r="B33" s="192"/>
      <c r="C33" s="87" t="s">
        <v>24</v>
      </c>
      <c r="D33" s="67" t="s">
        <v>24</v>
      </c>
      <c r="E33" s="201" t="s">
        <v>24</v>
      </c>
      <c r="F33" s="201"/>
      <c r="G33" s="201"/>
      <c r="H33" s="68"/>
      <c r="I33" s="88">
        <f>VLOOKUP('6.0'!J2,'6.0'!G:H,2,FALSE)</f>
        <v>0</v>
      </c>
      <c r="J33" s="72">
        <f>MROUND(SUM(H33*I33),0.05)</f>
        <v>0</v>
      </c>
    </row>
    <row r="34" spans="1:10" s="60" customFormat="1" ht="15.75" customHeight="1" x14ac:dyDescent="0.15">
      <c r="A34" s="191"/>
      <c r="B34" s="192"/>
      <c r="C34" s="87" t="s">
        <v>24</v>
      </c>
      <c r="D34" s="67" t="s">
        <v>24</v>
      </c>
      <c r="E34" s="201" t="s">
        <v>24</v>
      </c>
      <c r="F34" s="201"/>
      <c r="G34" s="201"/>
      <c r="H34" s="68"/>
      <c r="I34" s="88">
        <f>VLOOKUP('6.0'!J3,'6.0'!$G:$H,2,FALSE)</f>
        <v>0</v>
      </c>
      <c r="J34" s="72">
        <f>MROUND(SUM(H34*I34),0.05)</f>
        <v>0</v>
      </c>
    </row>
    <row r="35" spans="1:10" s="60" customFormat="1" ht="15.75" customHeight="1" x14ac:dyDescent="0.15">
      <c r="A35" s="191"/>
      <c r="B35" s="192"/>
      <c r="C35" s="87" t="s">
        <v>24</v>
      </c>
      <c r="D35" s="67" t="s">
        <v>24</v>
      </c>
      <c r="E35" s="201" t="s">
        <v>24</v>
      </c>
      <c r="F35" s="201"/>
      <c r="G35" s="201"/>
      <c r="H35" s="68"/>
      <c r="I35" s="88">
        <f>VLOOKUP('6.0'!J4,'6.0'!$G:$H,2,FALSE)</f>
        <v>0</v>
      </c>
      <c r="J35" s="72">
        <f>MROUND(SUM(H35*I35),0.05)</f>
        <v>0</v>
      </c>
    </row>
    <row r="36" spans="1:10" s="60" customFormat="1" ht="15.75" customHeight="1" x14ac:dyDescent="0.15">
      <c r="A36" s="191"/>
      <c r="B36" s="192"/>
      <c r="C36" s="87" t="s">
        <v>24</v>
      </c>
      <c r="D36" s="67" t="s">
        <v>24</v>
      </c>
      <c r="E36" s="201" t="s">
        <v>24</v>
      </c>
      <c r="F36" s="201"/>
      <c r="G36" s="201"/>
      <c r="H36" s="89"/>
      <c r="I36" s="88">
        <f>VLOOKUP('6.0'!J5,'6.0'!$G:$H,2,FALSE)</f>
        <v>0</v>
      </c>
      <c r="J36" s="72">
        <f>MROUND(SUM(H36*I36),0.05)</f>
        <v>0</v>
      </c>
    </row>
    <row r="37" spans="1:10" s="60" customFormat="1" ht="15.75" customHeight="1" x14ac:dyDescent="0.15">
      <c r="A37" s="115" t="s">
        <v>35</v>
      </c>
      <c r="B37" s="189"/>
      <c r="C37" s="190"/>
      <c r="D37" s="181" t="s">
        <v>36</v>
      </c>
      <c r="E37" s="182"/>
      <c r="F37" s="187"/>
      <c r="G37" s="188"/>
      <c r="H37" s="79"/>
      <c r="I37" s="85" t="s">
        <v>37</v>
      </c>
      <c r="J37" s="81">
        <f>SUM(J32:J36)</f>
        <v>0</v>
      </c>
    </row>
    <row r="38" spans="1:10" s="60" customFormat="1" ht="15.75" customHeight="1" x14ac:dyDescent="0.15">
      <c r="A38" s="195" t="s">
        <v>366</v>
      </c>
      <c r="B38" s="195"/>
      <c r="C38" s="195"/>
      <c r="D38" s="199" t="s">
        <v>47</v>
      </c>
      <c r="E38" s="199"/>
      <c r="F38" s="199"/>
      <c r="G38" s="199"/>
      <c r="H38" s="199"/>
      <c r="I38" s="199"/>
      <c r="J38" s="199"/>
    </row>
    <row r="39" spans="1:10" s="60" customFormat="1" ht="15.75" customHeight="1" x14ac:dyDescent="0.15">
      <c r="A39" s="90" t="s">
        <v>26</v>
      </c>
      <c r="B39" s="193" t="s">
        <v>32</v>
      </c>
      <c r="C39" s="194"/>
      <c r="D39" s="91" t="s">
        <v>43</v>
      </c>
      <c r="E39" s="91" t="s">
        <v>34</v>
      </c>
      <c r="F39" s="183" t="s">
        <v>26</v>
      </c>
      <c r="G39" s="184"/>
      <c r="H39" s="92" t="s">
        <v>32</v>
      </c>
      <c r="I39" s="92" t="s">
        <v>43</v>
      </c>
      <c r="J39" s="64" t="s">
        <v>34</v>
      </c>
    </row>
    <row r="40" spans="1:10" s="60" customFormat="1" ht="15.75" customHeight="1" x14ac:dyDescent="0.15">
      <c r="A40" s="159"/>
      <c r="B40" s="179"/>
      <c r="C40" s="180"/>
      <c r="D40" s="94"/>
      <c r="E40" s="95">
        <f>MROUND(SUM(B40*D40),0.05)</f>
        <v>0</v>
      </c>
      <c r="F40" s="177"/>
      <c r="G40" s="178"/>
      <c r="H40" s="93"/>
      <c r="I40" s="96"/>
      <c r="J40" s="97">
        <f>MROUND(SUM(H40*I40),0.05)</f>
        <v>0</v>
      </c>
    </row>
    <row r="41" spans="1:10" s="60" customFormat="1" ht="15.75" customHeight="1" x14ac:dyDescent="0.15">
      <c r="A41" s="159"/>
      <c r="B41" s="179"/>
      <c r="C41" s="180"/>
      <c r="D41" s="94"/>
      <c r="E41" s="95">
        <f t="shared" ref="E41:E42" si="1">MROUND(SUM(B41*D41),0.05)</f>
        <v>0</v>
      </c>
      <c r="F41" s="177"/>
      <c r="G41" s="178"/>
      <c r="H41" s="98"/>
      <c r="I41" s="96"/>
      <c r="J41" s="97">
        <f t="shared" ref="J41:J42" si="2">MROUND(SUM(H41*I41),0.05)</f>
        <v>0</v>
      </c>
    </row>
    <row r="42" spans="1:10" s="60" customFormat="1" ht="15.75" customHeight="1" x14ac:dyDescent="0.15">
      <c r="A42" s="159"/>
      <c r="B42" s="179"/>
      <c r="C42" s="180"/>
      <c r="D42" s="94"/>
      <c r="E42" s="95">
        <f t="shared" si="1"/>
        <v>0</v>
      </c>
      <c r="F42" s="177"/>
      <c r="G42" s="178"/>
      <c r="H42" s="99"/>
      <c r="I42" s="96"/>
      <c r="J42" s="97">
        <f t="shared" si="2"/>
        <v>0</v>
      </c>
    </row>
    <row r="43" spans="1:10" s="60" customFormat="1" ht="15.75" customHeight="1" x14ac:dyDescent="0.15">
      <c r="A43" s="116" t="s">
        <v>35</v>
      </c>
      <c r="B43" s="252"/>
      <c r="C43" s="252"/>
      <c r="D43" s="254" t="s">
        <v>36</v>
      </c>
      <c r="E43" s="254"/>
      <c r="F43" s="253"/>
      <c r="G43" s="253"/>
      <c r="H43" s="100"/>
      <c r="I43" s="85" t="s">
        <v>37</v>
      </c>
      <c r="J43" s="97">
        <f>SUM(E40+E41+E42+J40+J41+J42)</f>
        <v>0</v>
      </c>
    </row>
    <row r="44" spans="1:10" s="60" customFormat="1" ht="15.75" customHeight="1" x14ac:dyDescent="0.15">
      <c r="A44" s="256" t="s">
        <v>367</v>
      </c>
      <c r="B44" s="256"/>
      <c r="C44" s="256"/>
      <c r="D44" s="257" t="s">
        <v>48</v>
      </c>
      <c r="E44" s="257"/>
      <c r="F44" s="257"/>
      <c r="G44" s="257"/>
      <c r="H44" s="257"/>
      <c r="I44" s="257"/>
      <c r="J44" s="257"/>
    </row>
    <row r="45" spans="1:10" s="60" customFormat="1" ht="15.75" customHeight="1" x14ac:dyDescent="0.15">
      <c r="A45" s="90" t="s">
        <v>26</v>
      </c>
      <c r="B45" s="193" t="s">
        <v>32</v>
      </c>
      <c r="C45" s="194"/>
      <c r="D45" s="91" t="s">
        <v>43</v>
      </c>
      <c r="E45" s="91" t="s">
        <v>34</v>
      </c>
      <c r="F45" s="183" t="s">
        <v>26</v>
      </c>
      <c r="G45" s="184"/>
      <c r="H45" s="92" t="s">
        <v>32</v>
      </c>
      <c r="I45" s="92" t="s">
        <v>43</v>
      </c>
      <c r="J45" s="64" t="s">
        <v>34</v>
      </c>
    </row>
    <row r="46" spans="1:10" s="60" customFormat="1" ht="15.75" customHeight="1" x14ac:dyDescent="0.15">
      <c r="A46" s="146" t="s">
        <v>24</v>
      </c>
      <c r="B46" s="258"/>
      <c r="C46" s="259"/>
      <c r="D46" s="117">
        <f>VLOOKUP($A$46,'8.0'!$C$1:$D$32,2,FALSE)</f>
        <v>0</v>
      </c>
      <c r="E46" s="118">
        <f>MROUND(SUM(B46*D46),0.05)</f>
        <v>0</v>
      </c>
      <c r="F46" s="261" t="s">
        <v>24</v>
      </c>
      <c r="G46" s="262"/>
      <c r="H46" s="147"/>
      <c r="I46" s="117">
        <f>VLOOKUP($F$46,'8.0'!$C$1:$D$32,2,FALSE)</f>
        <v>0</v>
      </c>
      <c r="J46" s="118">
        <f>IF(I46=" ","-",SUM(I46*H46))</f>
        <v>0</v>
      </c>
    </row>
    <row r="47" spans="1:10" s="60" customFormat="1" ht="15.75" customHeight="1" x14ac:dyDescent="0.15">
      <c r="A47" s="146" t="s">
        <v>24</v>
      </c>
      <c r="B47" s="258"/>
      <c r="C47" s="259"/>
      <c r="D47" s="117">
        <f>VLOOKUP($A$47,'8.0'!$C$1:$D$32,2,FALSE)</f>
        <v>0</v>
      </c>
      <c r="E47" s="118">
        <f>IF(D47=" ","-",SUM(D47*B47))</f>
        <v>0</v>
      </c>
      <c r="F47" s="260" t="s">
        <v>24</v>
      </c>
      <c r="G47" s="260"/>
      <c r="H47" s="101"/>
      <c r="I47" s="117">
        <f>VLOOKUP($F$47,'8.0'!$C$1:$D$32,2,FALSE)</f>
        <v>0</v>
      </c>
      <c r="J47" s="118">
        <f>IF(I47=" ","-",SUM(I47*H47))</f>
        <v>0</v>
      </c>
    </row>
    <row r="48" spans="1:10" s="60" customFormat="1" ht="15.75" customHeight="1" x14ac:dyDescent="0.15">
      <c r="A48" s="116" t="s">
        <v>35</v>
      </c>
      <c r="B48" s="252"/>
      <c r="C48" s="252"/>
      <c r="D48" s="254" t="s">
        <v>36</v>
      </c>
      <c r="E48" s="254"/>
      <c r="F48" s="253"/>
      <c r="G48" s="253"/>
      <c r="H48" s="100"/>
      <c r="I48" s="85" t="s">
        <v>37</v>
      </c>
      <c r="J48" s="119">
        <f>SUM(E46+E47+J46+J47)</f>
        <v>0</v>
      </c>
    </row>
    <row r="49" spans="1:10" s="60" customFormat="1" ht="15.75" customHeight="1" x14ac:dyDescent="0.15">
      <c r="A49" s="256" t="s">
        <v>368</v>
      </c>
      <c r="B49" s="256"/>
      <c r="C49" s="256"/>
      <c r="D49" s="257" t="s">
        <v>49</v>
      </c>
      <c r="E49" s="257"/>
      <c r="F49" s="257"/>
      <c r="G49" s="257"/>
      <c r="H49" s="257"/>
      <c r="I49" s="257"/>
      <c r="J49" s="257"/>
    </row>
    <row r="50" spans="1:10" s="60" customFormat="1" ht="15.75" customHeight="1" x14ac:dyDescent="0.15">
      <c r="A50" s="111" t="s">
        <v>50</v>
      </c>
      <c r="B50" s="104"/>
      <c r="C50" s="104"/>
      <c r="D50" s="112" t="s">
        <v>371</v>
      </c>
      <c r="E50" s="112"/>
      <c r="F50" s="104"/>
      <c r="G50" s="104"/>
      <c r="H50" s="105"/>
      <c r="I50" s="104"/>
      <c r="J50" s="106"/>
    </row>
    <row r="51" spans="1:10" s="60" customFormat="1" ht="15.75" customHeight="1" x14ac:dyDescent="0.15">
      <c r="A51" s="255" t="s">
        <v>369</v>
      </c>
      <c r="B51" s="255"/>
      <c r="C51" s="255"/>
      <c r="D51" s="255"/>
      <c r="E51" s="255"/>
      <c r="F51" s="255"/>
      <c r="G51" s="255"/>
      <c r="H51" s="114"/>
      <c r="I51" s="148" t="s">
        <v>51</v>
      </c>
      <c r="J51" s="72">
        <v>0</v>
      </c>
    </row>
    <row r="52" spans="1:10" s="60" customFormat="1" ht="15.75" customHeight="1" x14ac:dyDescent="0.15">
      <c r="A52" s="132"/>
      <c r="B52" s="102"/>
      <c r="C52" s="102"/>
      <c r="D52" s="102"/>
      <c r="E52" s="102"/>
      <c r="F52" s="102"/>
      <c r="G52" s="103"/>
      <c r="H52" s="114"/>
      <c r="I52" s="149" t="s">
        <v>52</v>
      </c>
      <c r="J52" s="135">
        <f>SUM(J23+J30+J37+J43+J48-J51)</f>
        <v>836</v>
      </c>
    </row>
    <row r="53" spans="1:10" s="60" customFormat="1" ht="15.75" customHeight="1" x14ac:dyDescent="0.15">
      <c r="A53" s="130" t="s">
        <v>370</v>
      </c>
      <c r="B53" s="108"/>
      <c r="C53" s="108"/>
      <c r="D53" s="113" t="s">
        <v>53</v>
      </c>
      <c r="E53" s="107"/>
      <c r="F53" s="107"/>
      <c r="G53" s="107"/>
      <c r="H53" s="107"/>
      <c r="I53" s="107"/>
      <c r="J53" s="107"/>
    </row>
    <row r="54" spans="1:10" s="122" customFormat="1" ht="15.75" customHeight="1" x14ac:dyDescent="0.2">
      <c r="A54" s="133" t="s">
        <v>54</v>
      </c>
      <c r="B54" s="246"/>
      <c r="C54" s="247"/>
      <c r="D54" s="131" t="s">
        <v>55</v>
      </c>
      <c r="E54" s="243"/>
      <c r="F54" s="244"/>
      <c r="G54" s="245"/>
      <c r="H54" s="134" t="s">
        <v>56</v>
      </c>
      <c r="I54" s="248" t="s">
        <v>57</v>
      </c>
      <c r="J54" s="249"/>
    </row>
    <row r="55" spans="1:10" ht="15.75" customHeight="1" x14ac:dyDescent="0.2">
      <c r="A55" s="241" t="s">
        <v>58</v>
      </c>
      <c r="B55" s="241"/>
      <c r="C55" s="241"/>
      <c r="D55" s="241"/>
      <c r="E55" s="241"/>
      <c r="F55" s="241"/>
      <c r="G55" s="241"/>
      <c r="H55" s="242"/>
      <c r="I55" s="250"/>
      <c r="J55" s="251"/>
    </row>
    <row r="56" spans="1:10" ht="15.75" customHeight="1" x14ac:dyDescent="0.2"/>
  </sheetData>
  <sheetProtection algorithmName="SHA-512" hashValue="8oz+yp8pmzP7Y7S0LsJjPsCi0rt3umrcPAzgO+I8n2stmCb1Su6xOy6M5M6lCOR3DN7e6e/zOglJuqW4N1BIrA==" saltValue="ABEzvPh7aAMwZorkV5o70Q==" spinCount="100000" sheet="1" selectLockedCells="1"/>
  <mergeCells count="101">
    <mergeCell ref="A55:H55"/>
    <mergeCell ref="E54:G54"/>
    <mergeCell ref="B54:C54"/>
    <mergeCell ref="I54:J55"/>
    <mergeCell ref="B48:C48"/>
    <mergeCell ref="F48:G48"/>
    <mergeCell ref="D48:E48"/>
    <mergeCell ref="A51:G51"/>
    <mergeCell ref="B42:C42"/>
    <mergeCell ref="F42:G42"/>
    <mergeCell ref="A44:C44"/>
    <mergeCell ref="A49:C49"/>
    <mergeCell ref="D49:J49"/>
    <mergeCell ref="B43:C43"/>
    <mergeCell ref="F43:G43"/>
    <mergeCell ref="D43:E43"/>
    <mergeCell ref="D44:J44"/>
    <mergeCell ref="B45:C45"/>
    <mergeCell ref="F45:G45"/>
    <mergeCell ref="B46:C46"/>
    <mergeCell ref="B47:C47"/>
    <mergeCell ref="F47:G47"/>
    <mergeCell ref="F46:G46"/>
    <mergeCell ref="A1:J1"/>
    <mergeCell ref="A4:C4"/>
    <mergeCell ref="D4:E4"/>
    <mergeCell ref="F4:G4"/>
    <mergeCell ref="F5:G5"/>
    <mergeCell ref="A2:C2"/>
    <mergeCell ref="B3:J3"/>
    <mergeCell ref="G2:H2"/>
    <mergeCell ref="A24:D24"/>
    <mergeCell ref="A18:B18"/>
    <mergeCell ref="B23:C23"/>
    <mergeCell ref="F23:G23"/>
    <mergeCell ref="A22:B22"/>
    <mergeCell ref="A21:B21"/>
    <mergeCell ref="A11:B11"/>
    <mergeCell ref="I11:J11"/>
    <mergeCell ref="A9:C9"/>
    <mergeCell ref="B5:C5"/>
    <mergeCell ref="B6:C6"/>
    <mergeCell ref="F10:H10"/>
    <mergeCell ref="I10:J10"/>
    <mergeCell ref="D10:E10"/>
    <mergeCell ref="F6:G6"/>
    <mergeCell ref="F11:G11"/>
    <mergeCell ref="A7:C7"/>
    <mergeCell ref="D7:J7"/>
    <mergeCell ref="D8:J8"/>
    <mergeCell ref="A8:C8"/>
    <mergeCell ref="D9:J9"/>
    <mergeCell ref="A10:C10"/>
    <mergeCell ref="A12:C12"/>
    <mergeCell ref="D12:J12"/>
    <mergeCell ref="A14:J14"/>
    <mergeCell ref="E36:G36"/>
    <mergeCell ref="A31:C31"/>
    <mergeCell ref="F29:G29"/>
    <mergeCell ref="A17:B17"/>
    <mergeCell ref="A13:J13"/>
    <mergeCell ref="B28:C28"/>
    <mergeCell ref="E24:J24"/>
    <mergeCell ref="B25:C25"/>
    <mergeCell ref="F25:G25"/>
    <mergeCell ref="F26:G26"/>
    <mergeCell ref="F27:G27"/>
    <mergeCell ref="B27:C27"/>
    <mergeCell ref="B26:C26"/>
    <mergeCell ref="D15:J15"/>
    <mergeCell ref="D23:E23"/>
    <mergeCell ref="A19:B19"/>
    <mergeCell ref="A20:B20"/>
    <mergeCell ref="A15:C15"/>
    <mergeCell ref="A16:B16"/>
    <mergeCell ref="F28:G28"/>
    <mergeCell ref="B29:C29"/>
    <mergeCell ref="F40:G40"/>
    <mergeCell ref="F41:G41"/>
    <mergeCell ref="B40:C40"/>
    <mergeCell ref="B41:C41"/>
    <mergeCell ref="D30:E30"/>
    <mergeCell ref="F39:G39"/>
    <mergeCell ref="F30:G30"/>
    <mergeCell ref="D37:E37"/>
    <mergeCell ref="F37:G37"/>
    <mergeCell ref="B37:C37"/>
    <mergeCell ref="A33:B33"/>
    <mergeCell ref="B39:C39"/>
    <mergeCell ref="A36:B36"/>
    <mergeCell ref="A38:C38"/>
    <mergeCell ref="A32:B32"/>
    <mergeCell ref="B30:C30"/>
    <mergeCell ref="D31:J31"/>
    <mergeCell ref="D38:J38"/>
    <mergeCell ref="A35:B35"/>
    <mergeCell ref="A34:B34"/>
    <mergeCell ref="E32:G32"/>
    <mergeCell ref="E33:G33"/>
    <mergeCell ref="E34:G34"/>
    <mergeCell ref="E35:G35"/>
  </mergeCells>
  <phoneticPr fontId="2" type="noConversion"/>
  <printOptions horizontalCentered="1" verticalCentered="1"/>
  <pageMargins left="0" right="0" top="0" bottom="0" header="0" footer="0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3" name="Check Box 8">
              <controlPr defaultSize="0" autoFill="0" autoLine="0" autoPict="0">
                <anchor moveWithCells="1">
                  <from>
                    <xdr:col>0</xdr:col>
                    <xdr:colOff>38100</xdr:colOff>
                    <xdr:row>7</xdr:row>
                    <xdr:rowOff>12700</xdr:rowOff>
                  </from>
                  <to>
                    <xdr:col>0</xdr:col>
                    <xdr:colOff>635000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4" name="Check Box 9">
              <controlPr defaultSize="0" autoFill="0" autoLine="0" autoPict="0">
                <anchor moveWithCells="1">
                  <from>
                    <xdr:col>0</xdr:col>
                    <xdr:colOff>38100</xdr:colOff>
                    <xdr:row>8</xdr:row>
                    <xdr:rowOff>12700</xdr:rowOff>
                  </from>
                  <to>
                    <xdr:col>0</xdr:col>
                    <xdr:colOff>317500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defaultSize="0" autoFill="0" autoLine="0" autoPict="0">
                <anchor moveWithCells="1">
                  <from>
                    <xdr:col>0</xdr:col>
                    <xdr:colOff>38100</xdr:colOff>
                    <xdr:row>10</xdr:row>
                    <xdr:rowOff>177800</xdr:rowOff>
                  </from>
                  <to>
                    <xdr:col>0</xdr:col>
                    <xdr:colOff>317500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6" name="Check Box 436">
              <controlPr defaultSize="0" autoFill="0" autoLine="0" autoPict="0">
                <anchor moveWithCells="1">
                  <from>
                    <xdr:col>0</xdr:col>
                    <xdr:colOff>12700</xdr:colOff>
                    <xdr:row>48</xdr:row>
                    <xdr:rowOff>165100</xdr:rowOff>
                  </from>
                  <to>
                    <xdr:col>0</xdr:col>
                    <xdr:colOff>406400</xdr:colOff>
                    <xdr:row>50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7" name="Check Box 454">
              <controlPr defaultSize="0" autoFill="0" autoLine="0" autoPict="0">
                <anchor moveWithCells="1">
                  <from>
                    <xdr:col>2</xdr:col>
                    <xdr:colOff>12700</xdr:colOff>
                    <xdr:row>48</xdr:row>
                    <xdr:rowOff>165100</xdr:rowOff>
                  </from>
                  <to>
                    <xdr:col>3</xdr:col>
                    <xdr:colOff>139700</xdr:colOff>
                    <xdr:row>50</xdr:row>
                    <xdr:rowOff>25400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00000000-0002-0000-0000-000000000000}">
          <x14:formula1>
            <xm:f>'6.0'!$C$2:$C$5</xm:f>
          </x14:formula1>
          <xm:sqref>E33:E36</xm:sqref>
        </x14:dataValidation>
        <x14:dataValidation type="list" allowBlank="1" showInputMessage="1" showErrorMessage="1" xr:uid="{00000000-0002-0000-0000-000003000000}">
          <x14:formula1>
            <xm:f>'3.0'!$E$28:$E$31</xm:f>
          </x14:formula1>
          <xm:sqref>G17:G22</xm:sqref>
        </x14:dataValidation>
        <x14:dataValidation type="list" allowBlank="1" showInputMessage="1" showErrorMessage="1" xr:uid="{00000000-0002-0000-0000-000005000000}">
          <x14:formula1>
            <xm:f>'4.0'!$K$2:$K$5</xm:f>
          </x14:formula1>
          <xm:sqref>F17:F22</xm:sqref>
        </x14:dataValidation>
        <x14:dataValidation type="list" allowBlank="1" showInputMessage="1" showErrorMessage="1" xr:uid="{00000000-0002-0000-0000-000006000000}">
          <x14:formula1>
            <xm:f>'3.0'!$E$22:$E$25</xm:f>
          </x14:formula1>
          <xm:sqref>C17:C22 C33:C36</xm:sqref>
        </x14:dataValidation>
        <x14:dataValidation type="list" allowBlank="1" showInputMessage="1" showErrorMessage="1" xr:uid="{00000000-0002-0000-0000-000008000000}">
          <x14:formula1>
            <xm:f>'4.0'!$A$3:$A$23</xm:f>
          </x14:formula1>
          <xm:sqref>D17:D22</xm:sqref>
        </x14:dataValidation>
        <x14:dataValidation type="list" allowBlank="1" showInputMessage="1" showErrorMessage="1" xr:uid="{00000000-0002-0000-0000-00000A000000}">
          <x14:formula1>
            <xm:f>'5.0'!$A$15:$A$25</xm:f>
          </x14:formula1>
          <xm:sqref>D26:D29</xm:sqref>
        </x14:dataValidation>
        <x14:dataValidation type="list" allowBlank="1" showInputMessage="1" showErrorMessage="1" xr:uid="{EC3C04C9-29E5-F641-A9D1-100DABFBA647}">
          <x14:formula1>
            <xm:f>'8.0'!$A$2:$A$32</xm:f>
          </x14:formula1>
          <xm:sqref>F46:G47 A47 A46</xm:sqref>
        </x14:dataValidation>
        <x14:dataValidation type="list" allowBlank="1" showInputMessage="1" showErrorMessage="1" xr:uid="{00000000-0002-0000-0000-000002000000}">
          <x14:formula1>
            <xm:f>'6.0'!$A$2:$A$16</xm:f>
          </x14:formula1>
          <xm:sqref>D33:D36</xm:sqref>
        </x14:dataValidation>
        <x14:dataValidation type="list" allowBlank="1" showInputMessage="1" showErrorMessage="1" xr:uid="{00000000-0002-0000-0000-000009000000}">
          <x14:formula1>
            <xm:f>'5.0'!$A$55:$A$92</xm:f>
          </x14:formula1>
          <xm:sqref>F26:G29</xm:sqref>
        </x14:dataValidation>
        <x14:dataValidation type="list" allowBlank="1" showInputMessage="1" showErrorMessage="1" xr:uid="{00000000-0002-0000-0000-000007000000}">
          <x14:formula1>
            <xm:f>'5.0'!$A$28:$A$38</xm:f>
          </x14:formula1>
          <xm:sqref>E26:E29</xm:sqref>
        </x14:dataValidation>
        <x14:dataValidation type="list" allowBlank="1" showInputMessage="1" showErrorMessage="1" xr:uid="{00000000-0002-0000-0000-00000B000000}">
          <x14:formula1>
            <xm:f>'5.0'!$A$44:$A$50</xm:f>
          </x14:formula1>
          <xm:sqref>B26:C29</xm:sqref>
        </x14:dataValidation>
      </x14:dataValidations>
    </ext>
    <ext xmlns:mx="http://schemas.microsoft.com/office/mac/excel/2008/main" uri="{64002731-A6B0-56B0-2670-7721B7C09600}">
      <mx:PLV Mode="1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le1"/>
  <dimension ref="A1:I58"/>
  <sheetViews>
    <sheetView view="pageLayout" zoomScale="260" zoomScalePageLayoutView="260" workbookViewId="0">
      <selection sqref="A1:H1"/>
    </sheetView>
  </sheetViews>
  <sheetFormatPr baseColWidth="10" defaultColWidth="11" defaultRowHeight="16" x14ac:dyDescent="0.2"/>
  <cols>
    <col min="1" max="8" width="10.83203125" style="34"/>
  </cols>
  <sheetData>
    <row r="1" spans="1:8" ht="15.75" customHeight="1" x14ac:dyDescent="0.2">
      <c r="A1" s="264" t="s">
        <v>443</v>
      </c>
      <c r="B1" s="265"/>
      <c r="C1" s="265"/>
      <c r="D1" s="265"/>
      <c r="E1" s="265"/>
      <c r="F1" s="265"/>
      <c r="G1" s="265"/>
      <c r="H1" s="265"/>
    </row>
    <row r="2" spans="1:8" ht="15.75" customHeight="1" x14ac:dyDescent="0.2">
      <c r="A2" s="29"/>
      <c r="B2" s="29"/>
      <c r="C2" s="29"/>
      <c r="D2" s="29"/>
      <c r="E2" s="29"/>
      <c r="F2" s="29"/>
      <c r="G2" s="29"/>
      <c r="H2" s="29"/>
    </row>
    <row r="3" spans="1:8" ht="15.75" customHeight="1" x14ac:dyDescent="0.2">
      <c r="A3" s="138" t="s">
        <v>59</v>
      </c>
      <c r="B3" s="35"/>
      <c r="C3" s="35"/>
      <c r="D3" s="29"/>
      <c r="E3" s="46" t="s">
        <v>60</v>
      </c>
      <c r="F3" s="35"/>
      <c r="G3" s="35"/>
      <c r="H3" s="29"/>
    </row>
    <row r="4" spans="1:8" ht="15.75" customHeight="1" x14ac:dyDescent="0.2">
      <c r="A4" s="20" t="s">
        <v>28</v>
      </c>
      <c r="B4" s="47" t="s">
        <v>61</v>
      </c>
      <c r="C4" s="47" t="s">
        <v>62</v>
      </c>
      <c r="D4" s="29"/>
      <c r="E4" s="20" t="s">
        <v>28</v>
      </c>
      <c r="F4" s="47" t="s">
        <v>61</v>
      </c>
      <c r="G4" s="47" t="s">
        <v>62</v>
      </c>
      <c r="H4" s="29"/>
    </row>
    <row r="5" spans="1:8" ht="15.75" customHeight="1" x14ac:dyDescent="0.2">
      <c r="A5" s="33" t="s">
        <v>63</v>
      </c>
      <c r="B5" s="36">
        <v>0.1</v>
      </c>
      <c r="C5" s="36">
        <v>0.4</v>
      </c>
      <c r="D5" s="29"/>
      <c r="E5" s="33" t="s">
        <v>64</v>
      </c>
      <c r="F5" s="36">
        <v>0.15</v>
      </c>
      <c r="G5" s="36">
        <v>0.5</v>
      </c>
      <c r="H5" s="29"/>
    </row>
    <row r="6" spans="1:8" ht="15.75" customHeight="1" x14ac:dyDescent="0.2">
      <c r="A6" s="33" t="s">
        <v>65</v>
      </c>
      <c r="B6" s="36">
        <v>0.2</v>
      </c>
      <c r="C6" s="36">
        <v>0.8</v>
      </c>
      <c r="D6" s="29"/>
      <c r="E6" s="29"/>
      <c r="F6" s="29"/>
      <c r="G6" s="29"/>
      <c r="H6" s="29"/>
    </row>
    <row r="7" spans="1:8" ht="15.75" customHeight="1" x14ac:dyDescent="0.2">
      <c r="A7" s="33" t="s">
        <v>66</v>
      </c>
      <c r="B7" s="36">
        <v>0.1</v>
      </c>
      <c r="C7" s="36">
        <v>0.4</v>
      </c>
      <c r="D7" s="29"/>
      <c r="E7" s="266" t="s">
        <v>67</v>
      </c>
      <c r="F7" s="267"/>
      <c r="G7" s="266" t="s">
        <v>68</v>
      </c>
      <c r="H7" s="268"/>
    </row>
    <row r="8" spans="1:8" ht="15.75" customHeight="1" x14ac:dyDescent="0.2">
      <c r="A8" s="33" t="s">
        <v>69</v>
      </c>
      <c r="B8" s="36">
        <v>0.2</v>
      </c>
      <c r="C8" s="36">
        <v>0.8</v>
      </c>
      <c r="D8" s="29"/>
      <c r="E8" s="43" t="s">
        <v>70</v>
      </c>
      <c r="F8" s="43" t="s">
        <v>34</v>
      </c>
      <c r="G8" s="43" t="s">
        <v>70</v>
      </c>
      <c r="H8" s="43" t="s">
        <v>34</v>
      </c>
    </row>
    <row r="9" spans="1:8" ht="15.75" customHeight="1" x14ac:dyDescent="0.2">
      <c r="A9" s="29"/>
      <c r="B9" s="29"/>
      <c r="C9" s="29"/>
      <c r="D9" s="29"/>
      <c r="E9" s="33" t="s">
        <v>71</v>
      </c>
      <c r="F9" s="36">
        <v>5</v>
      </c>
      <c r="G9" s="33" t="s">
        <v>72</v>
      </c>
      <c r="H9" s="36">
        <v>50</v>
      </c>
    </row>
    <row r="10" spans="1:8" ht="15.75" customHeight="1" x14ac:dyDescent="0.2">
      <c r="A10" s="269" t="s">
        <v>73</v>
      </c>
      <c r="B10" s="270"/>
      <c r="C10" s="270"/>
      <c r="D10" s="29"/>
      <c r="E10" s="44" t="s">
        <v>74</v>
      </c>
      <c r="F10" s="36">
        <v>10</v>
      </c>
      <c r="G10" s="33" t="s">
        <v>75</v>
      </c>
      <c r="H10" s="36">
        <v>100</v>
      </c>
    </row>
    <row r="11" spans="1:8" ht="15.75" customHeight="1" x14ac:dyDescent="0.2">
      <c r="A11" s="33" t="s">
        <v>66</v>
      </c>
      <c r="B11" s="41" t="s">
        <v>76</v>
      </c>
      <c r="C11" s="41" t="s">
        <v>77</v>
      </c>
      <c r="D11" s="29"/>
      <c r="E11" s="44" t="s">
        <v>78</v>
      </c>
      <c r="F11" s="36">
        <v>20</v>
      </c>
      <c r="G11" s="33" t="s">
        <v>79</v>
      </c>
      <c r="H11" s="36">
        <v>200</v>
      </c>
    </row>
    <row r="12" spans="1:8" ht="15.75" customHeight="1" x14ac:dyDescent="0.2">
      <c r="A12" s="33" t="s">
        <v>69</v>
      </c>
      <c r="B12" s="40" t="s">
        <v>80</v>
      </c>
      <c r="C12" s="49" t="s">
        <v>81</v>
      </c>
      <c r="D12" s="29"/>
      <c r="G12" s="33" t="s">
        <v>82</v>
      </c>
      <c r="H12" s="36">
        <v>300</v>
      </c>
    </row>
    <row r="13" spans="1:8" ht="15.75" customHeight="1" x14ac:dyDescent="0.2">
      <c r="A13" s="29"/>
      <c r="B13" s="29"/>
      <c r="C13" s="29"/>
      <c r="D13" s="29"/>
      <c r="H13" s="29"/>
    </row>
    <row r="14" spans="1:8" ht="15.75" customHeight="1" x14ac:dyDescent="0.2">
      <c r="A14" s="271" t="s">
        <v>83</v>
      </c>
      <c r="B14" s="271"/>
      <c r="C14" s="271"/>
      <c r="D14" s="271"/>
      <c r="E14" s="271"/>
      <c r="F14" s="29"/>
      <c r="G14" s="269" t="s">
        <v>41</v>
      </c>
      <c r="H14" s="270"/>
    </row>
    <row r="15" spans="1:8" ht="15.75" customHeight="1" x14ac:dyDescent="0.2">
      <c r="A15" s="263" t="s">
        <v>84</v>
      </c>
      <c r="B15" s="263"/>
      <c r="C15" s="263"/>
      <c r="D15" s="263"/>
      <c r="E15" s="263"/>
      <c r="F15" s="29"/>
      <c r="G15" s="20" t="s">
        <v>70</v>
      </c>
      <c r="H15" s="48" t="s">
        <v>34</v>
      </c>
    </row>
    <row r="16" spans="1:8" ht="15.75" customHeight="1" x14ac:dyDescent="0.2">
      <c r="A16" s="43" t="s">
        <v>85</v>
      </c>
      <c r="B16" s="43" t="s">
        <v>28</v>
      </c>
      <c r="C16" s="43" t="s">
        <v>86</v>
      </c>
      <c r="D16" s="43" t="s">
        <v>87</v>
      </c>
      <c r="E16" s="48" t="s">
        <v>43</v>
      </c>
      <c r="F16" s="29"/>
      <c r="G16" s="33" t="s">
        <v>88</v>
      </c>
      <c r="H16" s="36">
        <v>2</v>
      </c>
    </row>
    <row r="17" spans="1:8" ht="15.75" customHeight="1" x14ac:dyDescent="0.2">
      <c r="A17" s="33" t="s">
        <v>89</v>
      </c>
      <c r="B17" s="33" t="s">
        <v>90</v>
      </c>
      <c r="C17" s="33" t="s">
        <v>91</v>
      </c>
      <c r="D17" s="33" t="s">
        <v>92</v>
      </c>
      <c r="E17" s="36">
        <v>0.5</v>
      </c>
      <c r="F17" s="29" t="s">
        <v>93</v>
      </c>
      <c r="G17" s="33" t="s">
        <v>438</v>
      </c>
      <c r="H17" s="36">
        <v>3.5</v>
      </c>
    </row>
    <row r="18" spans="1:8" ht="15.75" customHeight="1" x14ac:dyDescent="0.2">
      <c r="A18" s="33" t="s">
        <v>89</v>
      </c>
      <c r="B18" s="33" t="s">
        <v>95</v>
      </c>
      <c r="C18" s="33" t="s">
        <v>91</v>
      </c>
      <c r="D18" s="33" t="s">
        <v>92</v>
      </c>
      <c r="E18" s="36">
        <v>0.3</v>
      </c>
      <c r="F18" s="29" t="s">
        <v>93</v>
      </c>
      <c r="G18" s="33" t="s">
        <v>94</v>
      </c>
      <c r="H18" s="36">
        <v>3</v>
      </c>
    </row>
    <row r="19" spans="1:8" ht="15.75" customHeight="1" x14ac:dyDescent="0.2">
      <c r="A19" s="33" t="s">
        <v>97</v>
      </c>
      <c r="B19" s="33" t="s">
        <v>98</v>
      </c>
      <c r="C19" s="33" t="s">
        <v>91</v>
      </c>
      <c r="D19" s="33" t="s">
        <v>99</v>
      </c>
      <c r="E19" s="36">
        <v>0.3</v>
      </c>
      <c r="F19" s="29" t="s">
        <v>93</v>
      </c>
      <c r="G19" s="154" t="s">
        <v>96</v>
      </c>
      <c r="H19" s="36">
        <v>3</v>
      </c>
    </row>
    <row r="20" spans="1:8" ht="15.75" customHeight="1" x14ac:dyDescent="0.2">
      <c r="A20" s="33" t="s">
        <v>97</v>
      </c>
      <c r="B20" s="33" t="s">
        <v>101</v>
      </c>
      <c r="C20" s="33" t="s">
        <v>91</v>
      </c>
      <c r="D20" s="33" t="s">
        <v>102</v>
      </c>
      <c r="E20" s="36">
        <v>0.25</v>
      </c>
      <c r="F20" s="29" t="s">
        <v>93</v>
      </c>
      <c r="G20" s="33" t="s">
        <v>100</v>
      </c>
      <c r="H20" s="36">
        <v>4</v>
      </c>
    </row>
    <row r="21" spans="1:8" ht="15.75" customHeight="1" x14ac:dyDescent="0.2">
      <c r="A21" s="33" t="s">
        <v>97</v>
      </c>
      <c r="B21" s="33" t="s">
        <v>98</v>
      </c>
      <c r="C21" s="33" t="s">
        <v>104</v>
      </c>
      <c r="D21" s="33" t="s">
        <v>99</v>
      </c>
      <c r="E21" s="36">
        <v>0.35</v>
      </c>
      <c r="F21" s="29" t="s">
        <v>105</v>
      </c>
      <c r="G21" s="33" t="s">
        <v>103</v>
      </c>
      <c r="H21" s="36">
        <v>5</v>
      </c>
    </row>
    <row r="22" spans="1:8" ht="15.75" customHeight="1" x14ac:dyDescent="0.2">
      <c r="A22" s="33" t="s">
        <v>97</v>
      </c>
      <c r="B22" s="33" t="s">
        <v>101</v>
      </c>
      <c r="C22" s="33" t="s">
        <v>104</v>
      </c>
      <c r="D22" s="33" t="s">
        <v>102</v>
      </c>
      <c r="E22" s="36">
        <v>0.25</v>
      </c>
      <c r="F22" s="29" t="s">
        <v>105</v>
      </c>
      <c r="G22" s="33" t="s">
        <v>44</v>
      </c>
      <c r="H22" s="36">
        <v>0.5</v>
      </c>
    </row>
    <row r="23" spans="1:8" ht="15.75" customHeight="1" x14ac:dyDescent="0.2">
      <c r="A23" s="33" t="s">
        <v>97</v>
      </c>
      <c r="B23" s="33" t="s">
        <v>101</v>
      </c>
      <c r="C23" s="33" t="s">
        <v>104</v>
      </c>
      <c r="D23" s="33" t="s">
        <v>107</v>
      </c>
      <c r="E23" s="36">
        <v>0.3</v>
      </c>
      <c r="F23" s="29" t="s">
        <v>105</v>
      </c>
      <c r="G23" s="33" t="s">
        <v>106</v>
      </c>
      <c r="H23" s="36">
        <v>4</v>
      </c>
    </row>
    <row r="24" spans="1:8" ht="15.75" customHeight="1" x14ac:dyDescent="0.2">
      <c r="A24" s="33" t="s">
        <v>109</v>
      </c>
      <c r="B24" s="33" t="s">
        <v>110</v>
      </c>
      <c r="C24" s="33" t="s">
        <v>91</v>
      </c>
      <c r="D24" s="33" t="s">
        <v>107</v>
      </c>
      <c r="E24" s="36">
        <v>0.35</v>
      </c>
      <c r="F24" s="29" t="s">
        <v>93</v>
      </c>
      <c r="G24" s="154" t="s">
        <v>108</v>
      </c>
      <c r="H24" s="36">
        <v>1</v>
      </c>
    </row>
    <row r="25" spans="1:8" ht="15.75" customHeight="1" x14ac:dyDescent="0.2">
      <c r="A25" s="33" t="s">
        <v>109</v>
      </c>
      <c r="B25" s="33" t="s">
        <v>110</v>
      </c>
      <c r="C25" s="33" t="s">
        <v>104</v>
      </c>
      <c r="D25" s="33" t="s">
        <v>107</v>
      </c>
      <c r="E25" s="36">
        <v>0.4</v>
      </c>
      <c r="F25" s="29" t="s">
        <v>105</v>
      </c>
      <c r="G25" s="45" t="s">
        <v>111</v>
      </c>
      <c r="H25" s="36">
        <v>6</v>
      </c>
    </row>
    <row r="26" spans="1:8" ht="15.75" customHeight="1" x14ac:dyDescent="0.2">
      <c r="A26" s="33" t="s">
        <v>112</v>
      </c>
      <c r="B26" s="33" t="s">
        <v>113</v>
      </c>
      <c r="C26" s="33" t="s">
        <v>104</v>
      </c>
      <c r="D26" s="33" t="s">
        <v>102</v>
      </c>
      <c r="E26" s="36">
        <v>1.25</v>
      </c>
      <c r="F26" s="52" t="s">
        <v>114</v>
      </c>
      <c r="G26"/>
      <c r="H26"/>
    </row>
    <row r="27" spans="1:8" ht="15.75" customHeight="1" x14ac:dyDescent="0.2">
      <c r="A27" s="33" t="s">
        <v>112</v>
      </c>
      <c r="B27" s="33" t="s">
        <v>115</v>
      </c>
      <c r="C27" s="33" t="s">
        <v>104</v>
      </c>
      <c r="D27" s="33" t="s">
        <v>116</v>
      </c>
      <c r="E27" s="36">
        <v>0.65</v>
      </c>
      <c r="F27" s="52" t="s">
        <v>114</v>
      </c>
    </row>
    <row r="28" spans="1:8" ht="15.75" customHeight="1" x14ac:dyDescent="0.2">
      <c r="A28" s="33" t="s">
        <v>112</v>
      </c>
      <c r="B28" s="33" t="s">
        <v>117</v>
      </c>
      <c r="C28" s="33" t="s">
        <v>104</v>
      </c>
      <c r="D28" s="33" t="s">
        <v>102</v>
      </c>
      <c r="E28" s="36">
        <v>0.5</v>
      </c>
      <c r="F28" s="52" t="s">
        <v>114</v>
      </c>
    </row>
    <row r="29" spans="1:8" ht="15.75" customHeight="1" x14ac:dyDescent="0.2">
      <c r="A29" s="33" t="s">
        <v>118</v>
      </c>
      <c r="B29" s="33" t="s">
        <v>98</v>
      </c>
      <c r="C29" s="33" t="s">
        <v>104</v>
      </c>
      <c r="D29" s="33" t="s">
        <v>99</v>
      </c>
      <c r="E29" s="36">
        <v>1.1499999999999999</v>
      </c>
      <c r="F29" s="52" t="s">
        <v>119</v>
      </c>
    </row>
    <row r="30" spans="1:8" ht="15.75" customHeight="1" x14ac:dyDescent="0.2">
      <c r="A30" s="33" t="s">
        <v>120</v>
      </c>
      <c r="B30" s="33" t="s">
        <v>121</v>
      </c>
      <c r="C30" s="33" t="s">
        <v>104</v>
      </c>
      <c r="D30" s="33" t="s">
        <v>122</v>
      </c>
      <c r="E30" s="36">
        <v>0.65</v>
      </c>
      <c r="F30" s="52" t="s">
        <v>119</v>
      </c>
    </row>
    <row r="31" spans="1:8" ht="15.75" customHeight="1" x14ac:dyDescent="0.2">
      <c r="A31"/>
      <c r="B31"/>
      <c r="C31"/>
      <c r="D31"/>
      <c r="E31"/>
      <c r="F31"/>
    </row>
    <row r="32" spans="1:8" ht="15.75" customHeight="1" x14ac:dyDescent="0.2">
      <c r="A32" s="170" t="s">
        <v>123</v>
      </c>
      <c r="B32" s="169"/>
      <c r="C32" s="169"/>
      <c r="D32" s="169"/>
      <c r="E32" s="169"/>
      <c r="F32" s="166"/>
      <c r="G32" s="166"/>
    </row>
    <row r="33" spans="1:9" ht="15.75" customHeight="1" x14ac:dyDescent="0.2">
      <c r="A33" s="272" t="s">
        <v>28</v>
      </c>
      <c r="B33" s="272" t="s">
        <v>385</v>
      </c>
      <c r="C33" s="272"/>
      <c r="D33" s="272" t="s">
        <v>386</v>
      </c>
      <c r="E33" s="272"/>
      <c r="G33"/>
    </row>
    <row r="34" spans="1:9" ht="15.75" customHeight="1" x14ac:dyDescent="0.2">
      <c r="A34" s="272"/>
      <c r="B34" s="109" t="s">
        <v>124</v>
      </c>
      <c r="C34" s="109" t="s">
        <v>125</v>
      </c>
      <c r="D34" s="109" t="s">
        <v>124</v>
      </c>
      <c r="E34" s="109" t="s">
        <v>125</v>
      </c>
      <c r="I34" s="151"/>
    </row>
    <row r="35" spans="1:9" ht="15.75" customHeight="1" x14ac:dyDescent="0.2">
      <c r="A35" s="171" t="s">
        <v>126</v>
      </c>
      <c r="B35" s="172">
        <v>5</v>
      </c>
      <c r="C35" s="172">
        <v>12</v>
      </c>
      <c r="D35" s="172">
        <v>4</v>
      </c>
      <c r="E35" s="172">
        <v>10</v>
      </c>
      <c r="I35" s="152"/>
    </row>
    <row r="36" spans="1:9" ht="15.75" customHeight="1" x14ac:dyDescent="0.2">
      <c r="A36" s="33" t="s">
        <v>127</v>
      </c>
      <c r="B36" s="110">
        <v>10</v>
      </c>
      <c r="C36" s="110">
        <v>24</v>
      </c>
      <c r="D36" s="110">
        <v>8</v>
      </c>
      <c r="E36" s="110">
        <v>20</v>
      </c>
      <c r="G36"/>
      <c r="I36" s="151"/>
    </row>
    <row r="37" spans="1:9" ht="15.75" customHeight="1" x14ac:dyDescent="0.2">
      <c r="A37" s="33" t="s">
        <v>128</v>
      </c>
      <c r="B37" s="110">
        <v>15</v>
      </c>
      <c r="C37" s="110">
        <v>36</v>
      </c>
      <c r="D37" s="110">
        <v>12</v>
      </c>
      <c r="E37" s="110">
        <v>30</v>
      </c>
      <c r="I37" s="51"/>
    </row>
    <row r="38" spans="1:9" ht="15.75" customHeight="1" x14ac:dyDescent="0.2">
      <c r="A38" s="33" t="s">
        <v>382</v>
      </c>
      <c r="B38" s="110">
        <v>20</v>
      </c>
      <c r="C38" s="155">
        <v>48</v>
      </c>
      <c r="D38" s="110">
        <v>16</v>
      </c>
      <c r="E38" s="110">
        <v>40</v>
      </c>
      <c r="F38" s="167"/>
      <c r="G38" s="168" t="s">
        <v>129</v>
      </c>
      <c r="H38" s="35"/>
    </row>
    <row r="39" spans="1:9" ht="15.75" customHeight="1" x14ac:dyDescent="0.2">
      <c r="A39" s="33" t="s">
        <v>130</v>
      </c>
      <c r="B39" s="110">
        <v>25</v>
      </c>
      <c r="C39" s="155">
        <v>60</v>
      </c>
      <c r="D39" s="110">
        <v>20</v>
      </c>
      <c r="E39" s="110">
        <v>50</v>
      </c>
      <c r="F39" s="165"/>
      <c r="G39" s="20" t="s">
        <v>131</v>
      </c>
      <c r="H39" s="20" t="s">
        <v>34</v>
      </c>
    </row>
    <row r="40" spans="1:9" ht="15.75" customHeight="1" x14ac:dyDescent="0.2">
      <c r="A40" s="33" t="s">
        <v>132</v>
      </c>
      <c r="B40" s="110" t="s">
        <v>383</v>
      </c>
      <c r="C40" s="155" t="s">
        <v>384</v>
      </c>
      <c r="D40" s="110" t="s">
        <v>383</v>
      </c>
      <c r="E40" s="110" t="s">
        <v>384</v>
      </c>
      <c r="F40" s="164"/>
      <c r="G40" s="33" t="s">
        <v>133</v>
      </c>
      <c r="H40" s="36">
        <v>5</v>
      </c>
    </row>
    <row r="41" spans="1:9" ht="15.75" customHeight="1" x14ac:dyDescent="0.2">
      <c r="D41"/>
      <c r="E41"/>
      <c r="F41"/>
    </row>
    <row r="42" spans="1:9" ht="15.75" customHeight="1" x14ac:dyDescent="0.2">
      <c r="A42" s="139" t="s">
        <v>134</v>
      </c>
      <c r="B42" s="150"/>
      <c r="C42" s="150"/>
      <c r="D42" s="150"/>
      <c r="E42" s="150"/>
      <c r="F42"/>
      <c r="G42" s="139" t="s">
        <v>40</v>
      </c>
      <c r="H42" s="140"/>
    </row>
    <row r="43" spans="1:9" ht="15.75" customHeight="1" x14ac:dyDescent="0.2">
      <c r="A43" s="20" t="s">
        <v>135</v>
      </c>
      <c r="B43" s="20" t="s">
        <v>136</v>
      </c>
      <c r="C43" s="20" t="s">
        <v>137</v>
      </c>
      <c r="D43" s="37" t="s">
        <v>62</v>
      </c>
      <c r="E43" s="37" t="s">
        <v>388</v>
      </c>
      <c r="G43" s="20" t="s">
        <v>70</v>
      </c>
      <c r="H43" s="20" t="s">
        <v>34</v>
      </c>
    </row>
    <row r="44" spans="1:9" ht="15.75" customHeight="1" x14ac:dyDescent="0.2">
      <c r="A44" s="33" t="s">
        <v>138</v>
      </c>
      <c r="B44" s="36">
        <v>0.04</v>
      </c>
      <c r="C44" s="36">
        <v>0.05</v>
      </c>
      <c r="D44" s="40" t="s">
        <v>139</v>
      </c>
      <c r="E44" s="176">
        <v>0.1</v>
      </c>
      <c r="G44" s="33" t="s">
        <v>141</v>
      </c>
      <c r="H44" s="36">
        <v>2</v>
      </c>
    </row>
    <row r="45" spans="1:9" ht="15.75" customHeight="1" x14ac:dyDescent="0.2">
      <c r="A45" s="33" t="s">
        <v>409</v>
      </c>
      <c r="B45" s="42" t="s">
        <v>140</v>
      </c>
      <c r="C45" s="42" t="s">
        <v>140</v>
      </c>
      <c r="D45" s="41" t="s">
        <v>140</v>
      </c>
      <c r="E45" s="176">
        <v>0.11</v>
      </c>
      <c r="G45" s="39" t="s">
        <v>143</v>
      </c>
      <c r="H45" s="38">
        <v>1</v>
      </c>
    </row>
    <row r="46" spans="1:9" ht="15.75" customHeight="1" x14ac:dyDescent="0.2">
      <c r="A46" s="33" t="s">
        <v>408</v>
      </c>
      <c r="B46" s="42" t="s">
        <v>140</v>
      </c>
      <c r="C46" s="42" t="s">
        <v>140</v>
      </c>
      <c r="D46" s="41" t="s">
        <v>140</v>
      </c>
      <c r="E46" s="176">
        <v>0.12</v>
      </c>
      <c r="G46" s="33" t="s">
        <v>146</v>
      </c>
      <c r="H46" s="36">
        <v>0.05</v>
      </c>
    </row>
    <row r="47" spans="1:9" ht="15.75" customHeight="1" x14ac:dyDescent="0.2">
      <c r="A47" s="33" t="s">
        <v>142</v>
      </c>
      <c r="B47" s="36">
        <v>0.08</v>
      </c>
      <c r="C47" s="36">
        <v>0.1</v>
      </c>
      <c r="D47" s="42" t="s">
        <v>140</v>
      </c>
      <c r="E47" s="176">
        <v>0.13</v>
      </c>
      <c r="G47" s="33" t="s">
        <v>148</v>
      </c>
      <c r="H47" s="36">
        <v>0.05</v>
      </c>
    </row>
    <row r="48" spans="1:9" ht="15.75" customHeight="1" x14ac:dyDescent="0.2">
      <c r="A48" s="33" t="s">
        <v>144</v>
      </c>
      <c r="B48" s="36">
        <v>0.12</v>
      </c>
      <c r="C48" s="36">
        <v>0.15</v>
      </c>
      <c r="D48" s="50" t="s">
        <v>145</v>
      </c>
      <c r="E48" s="176">
        <v>0.17</v>
      </c>
      <c r="G48" s="33" t="s">
        <v>150</v>
      </c>
      <c r="H48" s="36">
        <v>0.1</v>
      </c>
    </row>
    <row r="49" spans="1:8" ht="15.75" customHeight="1" x14ac:dyDescent="0.2">
      <c r="A49" s="33" t="s">
        <v>147</v>
      </c>
      <c r="B49" s="36">
        <v>0.16</v>
      </c>
      <c r="C49" s="36">
        <v>0.2</v>
      </c>
      <c r="D49" s="42" t="s">
        <v>140</v>
      </c>
      <c r="E49" s="176">
        <v>0.2</v>
      </c>
      <c r="G49" s="33" t="s">
        <v>152</v>
      </c>
      <c r="H49" s="36">
        <v>0.15</v>
      </c>
    </row>
    <row r="50" spans="1:8" ht="15.75" customHeight="1" x14ac:dyDescent="0.2">
      <c r="A50" s="33" t="s">
        <v>149</v>
      </c>
      <c r="B50" s="36">
        <v>0.2</v>
      </c>
      <c r="C50" s="36">
        <v>0.25</v>
      </c>
      <c r="D50" s="42" t="s">
        <v>140</v>
      </c>
      <c r="E50" s="176">
        <v>0.22</v>
      </c>
      <c r="G50" s="33" t="s">
        <v>387</v>
      </c>
      <c r="H50" s="36">
        <v>0.2</v>
      </c>
    </row>
    <row r="51" spans="1:8" ht="15.75" customHeight="1" x14ac:dyDescent="0.2">
      <c r="A51" s="33" t="s">
        <v>151</v>
      </c>
      <c r="B51" s="36">
        <v>0.24</v>
      </c>
      <c r="C51" s="36">
        <v>0.3</v>
      </c>
      <c r="D51" s="42" t="s">
        <v>140</v>
      </c>
      <c r="E51" s="42">
        <v>0.28000000000000003</v>
      </c>
      <c r="G51" s="33" t="s">
        <v>154</v>
      </c>
      <c r="H51" s="36">
        <v>2</v>
      </c>
    </row>
    <row r="52" spans="1:8" ht="15.75" customHeight="1" x14ac:dyDescent="0.2">
      <c r="A52" s="33" t="s">
        <v>153</v>
      </c>
      <c r="B52" s="42" t="s">
        <v>140</v>
      </c>
      <c r="C52" s="36">
        <v>0.35</v>
      </c>
      <c r="D52" s="42" t="s">
        <v>140</v>
      </c>
      <c r="E52" s="42" t="s">
        <v>140</v>
      </c>
      <c r="G52" s="33" t="s">
        <v>156</v>
      </c>
      <c r="H52" s="36">
        <v>4</v>
      </c>
    </row>
    <row r="53" spans="1:8" ht="15.75" customHeight="1" x14ac:dyDescent="0.2">
      <c r="A53" s="33" t="s">
        <v>155</v>
      </c>
      <c r="B53" s="36">
        <v>5</v>
      </c>
      <c r="C53" s="42" t="s">
        <v>140</v>
      </c>
      <c r="D53" s="42">
        <v>15</v>
      </c>
      <c r="E53" s="42" t="s">
        <v>140</v>
      </c>
      <c r="G53" s="33" t="s">
        <v>158</v>
      </c>
      <c r="H53" s="38">
        <v>2</v>
      </c>
    </row>
    <row r="54" spans="1:8" ht="15.75" customHeight="1" x14ac:dyDescent="0.2">
      <c r="A54" s="33" t="s">
        <v>157</v>
      </c>
      <c r="B54" s="36">
        <v>25</v>
      </c>
      <c r="C54" s="42" t="s">
        <v>140</v>
      </c>
      <c r="D54" s="42">
        <v>75</v>
      </c>
      <c r="E54" s="42" t="s">
        <v>140</v>
      </c>
    </row>
    <row r="55" spans="1:8" ht="15.75" customHeight="1" x14ac:dyDescent="0.2">
      <c r="A55" s="33" t="s">
        <v>159</v>
      </c>
      <c r="B55" s="36">
        <v>1000</v>
      </c>
      <c r="C55" s="42" t="s">
        <v>140</v>
      </c>
      <c r="D55" s="42" t="s">
        <v>140</v>
      </c>
      <c r="E55" s="42" t="s">
        <v>140</v>
      </c>
    </row>
    <row r="56" spans="1:8" ht="15.75" customHeight="1" x14ac:dyDescent="0.2">
      <c r="A56" s="33" t="s">
        <v>160</v>
      </c>
      <c r="B56" s="36">
        <v>10</v>
      </c>
      <c r="C56" s="42" t="s">
        <v>140</v>
      </c>
      <c r="D56" s="42" t="s">
        <v>140</v>
      </c>
      <c r="E56" s="42" t="s">
        <v>140</v>
      </c>
    </row>
    <row r="57" spans="1:8" ht="15.75" customHeight="1" x14ac:dyDescent="0.2">
      <c r="A57" s="33" t="s">
        <v>161</v>
      </c>
      <c r="B57" s="36">
        <v>50</v>
      </c>
      <c r="C57" s="42" t="s">
        <v>140</v>
      </c>
      <c r="D57" s="42" t="s">
        <v>140</v>
      </c>
      <c r="E57" s="42" t="s">
        <v>140</v>
      </c>
      <c r="F57" s="174"/>
      <c r="G57" s="174"/>
      <c r="H57" s="175"/>
    </row>
    <row r="58" spans="1:8" x14ac:dyDescent="0.2">
      <c r="A58" s="241" t="s">
        <v>58</v>
      </c>
      <c r="B58" s="241"/>
      <c r="C58" s="241"/>
      <c r="D58" s="241"/>
      <c r="E58" s="241"/>
      <c r="F58" s="241"/>
      <c r="G58" s="241"/>
      <c r="H58" s="242"/>
    </row>
  </sheetData>
  <sheetProtection algorithmName="SHA-512" hashValue="j7dSD7h+9jxL5UPZtpoq76mnSJaU8ZBFoL9eiY9AGmnd0TcuFuqKuVrfKg3CSXuxhP+FFpfHQqHQvI1fi3EPHQ==" saltValue="tHVtkxV+apGU/8Pn1bocFw==" spinCount="100000" sheet="1" selectLockedCells="1"/>
  <mergeCells count="11">
    <mergeCell ref="A58:H58"/>
    <mergeCell ref="A15:E15"/>
    <mergeCell ref="A1:H1"/>
    <mergeCell ref="E7:F7"/>
    <mergeCell ref="G7:H7"/>
    <mergeCell ref="G14:H14"/>
    <mergeCell ref="A10:C10"/>
    <mergeCell ref="A14:E14"/>
    <mergeCell ref="B33:C33"/>
    <mergeCell ref="D33:E33"/>
    <mergeCell ref="A33:A34"/>
  </mergeCells>
  <phoneticPr fontId="24" type="noConversion"/>
  <pageMargins left="0.45" right="0" top="0" bottom="0" header="0" footer="0"/>
  <pageSetup paperSize="9" orientation="portrait" horizontalDpi="0" verticalDpi="0"/>
  <extLst>
    <ext xmlns:mx="http://schemas.microsoft.com/office/mac/excel/2008/main" uri="{64002731-A6B0-56B0-2670-7721B7C09600}">
      <mx:PLV Mode="1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L41"/>
  <sheetViews>
    <sheetView topLeftCell="A14" zoomScale="200" zoomScaleNormal="200" zoomScalePageLayoutView="200" workbookViewId="0">
      <selection sqref="A1:H1"/>
    </sheetView>
  </sheetViews>
  <sheetFormatPr baseColWidth="10" defaultColWidth="11" defaultRowHeight="16" x14ac:dyDescent="0.2"/>
  <cols>
    <col min="3" max="3" width="10.83203125" customWidth="1"/>
    <col min="4" max="4" width="2.1640625" bestFit="1" customWidth="1"/>
    <col min="10" max="10" width="2.1640625" bestFit="1" customWidth="1"/>
  </cols>
  <sheetData>
    <row r="1" spans="1:12" x14ac:dyDescent="0.2">
      <c r="A1" s="1" t="s">
        <v>162</v>
      </c>
      <c r="B1" s="1"/>
      <c r="C1" s="1"/>
      <c r="D1" t="s">
        <v>163</v>
      </c>
      <c r="E1" s="1" t="s">
        <v>162</v>
      </c>
      <c r="F1" s="1"/>
      <c r="G1" s="1"/>
      <c r="J1" t="s">
        <v>163</v>
      </c>
    </row>
    <row r="2" spans="1:12" x14ac:dyDescent="0.2">
      <c r="A2" s="11" t="s">
        <v>24</v>
      </c>
      <c r="B2" s="1"/>
      <c r="C2" s="1"/>
      <c r="E2" s="11" t="s">
        <v>24</v>
      </c>
      <c r="F2" s="1"/>
      <c r="G2" s="1"/>
    </row>
    <row r="3" spans="1:12" x14ac:dyDescent="0.2">
      <c r="A3" s="12" t="s">
        <v>164</v>
      </c>
      <c r="B3" s="1"/>
      <c r="C3" s="1"/>
      <c r="E3" s="1" t="s">
        <v>165</v>
      </c>
      <c r="F3" s="1"/>
      <c r="G3" s="1"/>
    </row>
    <row r="4" spans="1:12" x14ac:dyDescent="0.2">
      <c r="A4" s="12" t="s">
        <v>166</v>
      </c>
      <c r="B4" s="1"/>
      <c r="C4" s="1"/>
      <c r="E4" s="1" t="s">
        <v>167</v>
      </c>
      <c r="F4" s="1"/>
      <c r="G4" s="1"/>
    </row>
    <row r="5" spans="1:12" x14ac:dyDescent="0.2">
      <c r="A5" s="12" t="s">
        <v>168</v>
      </c>
      <c r="B5" s="1"/>
      <c r="C5" s="1"/>
      <c r="E5" s="1" t="s">
        <v>140</v>
      </c>
      <c r="F5" s="1"/>
      <c r="G5" s="1"/>
    </row>
    <row r="6" spans="1:12" x14ac:dyDescent="0.2">
      <c r="A6" s="12" t="s">
        <v>169</v>
      </c>
      <c r="B6" s="1"/>
      <c r="C6" s="1"/>
      <c r="E6" s="1" t="s">
        <v>170</v>
      </c>
      <c r="F6" s="1"/>
      <c r="G6" s="1"/>
    </row>
    <row r="7" spans="1:12" x14ac:dyDescent="0.2">
      <c r="A7" s="12" t="s">
        <v>171</v>
      </c>
      <c r="B7" s="1"/>
      <c r="C7" s="1"/>
      <c r="E7" s="1" t="s">
        <v>172</v>
      </c>
      <c r="F7" s="1"/>
      <c r="G7" s="1"/>
    </row>
    <row r="8" spans="1:12" x14ac:dyDescent="0.2">
      <c r="A8" s="12" t="s">
        <v>173</v>
      </c>
      <c r="B8" s="1"/>
      <c r="C8" s="1"/>
      <c r="H8" s="1" t="s">
        <v>162</v>
      </c>
      <c r="I8" s="1"/>
      <c r="K8" s="1" t="s">
        <v>162</v>
      </c>
      <c r="L8" s="1"/>
    </row>
    <row r="9" spans="1:12" x14ac:dyDescent="0.2">
      <c r="A9" s="12" t="s">
        <v>174</v>
      </c>
      <c r="B9" s="1"/>
      <c r="C9" s="1"/>
      <c r="H9" s="11" t="s">
        <v>24</v>
      </c>
      <c r="I9" s="1"/>
      <c r="K9" s="11" t="s">
        <v>24</v>
      </c>
      <c r="L9" s="1"/>
    </row>
    <row r="10" spans="1:12" x14ac:dyDescent="0.2">
      <c r="A10" s="12" t="s">
        <v>175</v>
      </c>
      <c r="B10" s="1"/>
      <c r="C10" s="1"/>
      <c r="H10" s="1" t="s">
        <v>176</v>
      </c>
      <c r="I10" s="1"/>
      <c r="K10" s="1" t="s">
        <v>177</v>
      </c>
      <c r="L10" s="1"/>
    </row>
    <row r="11" spans="1:12" x14ac:dyDescent="0.2">
      <c r="A11" s="12" t="s">
        <v>178</v>
      </c>
      <c r="B11" s="1"/>
      <c r="C11" s="1"/>
      <c r="H11" s="1" t="s">
        <v>179</v>
      </c>
      <c r="I11" s="1"/>
      <c r="K11" s="1" t="s">
        <v>180</v>
      </c>
      <c r="L11" s="1"/>
    </row>
    <row r="12" spans="1:12" x14ac:dyDescent="0.2">
      <c r="A12" s="12" t="s">
        <v>181</v>
      </c>
      <c r="B12" s="1"/>
      <c r="C12" s="1"/>
      <c r="H12" s="1" t="s">
        <v>182</v>
      </c>
      <c r="I12" s="1"/>
    </row>
    <row r="13" spans="1:12" x14ac:dyDescent="0.2">
      <c r="A13" s="12" t="s">
        <v>183</v>
      </c>
      <c r="B13" s="1"/>
      <c r="C13" s="1"/>
      <c r="E13" s="1" t="s">
        <v>162</v>
      </c>
      <c r="F13" s="1"/>
    </row>
    <row r="14" spans="1:12" x14ac:dyDescent="0.2">
      <c r="A14" s="12" t="s">
        <v>184</v>
      </c>
      <c r="B14" s="1"/>
      <c r="C14" s="1"/>
      <c r="E14" s="11" t="s">
        <v>24</v>
      </c>
      <c r="F14" s="1"/>
    </row>
    <row r="15" spans="1:12" x14ac:dyDescent="0.2">
      <c r="A15" s="12" t="s">
        <v>185</v>
      </c>
      <c r="B15" s="1"/>
      <c r="C15" s="1"/>
      <c r="E15" s="1" t="s">
        <v>186</v>
      </c>
      <c r="F15" s="1"/>
      <c r="H15" s="1" t="s">
        <v>162</v>
      </c>
      <c r="I15" s="1"/>
    </row>
    <row r="16" spans="1:12" x14ac:dyDescent="0.2">
      <c r="A16" s="12" t="s">
        <v>187</v>
      </c>
      <c r="B16" s="1"/>
      <c r="C16" s="1"/>
      <c r="E16" s="1" t="s">
        <v>188</v>
      </c>
      <c r="F16" s="1"/>
      <c r="H16" s="11" t="s">
        <v>24</v>
      </c>
      <c r="I16" s="1"/>
    </row>
    <row r="17" spans="1:9" x14ac:dyDescent="0.2">
      <c r="A17" s="12" t="s">
        <v>189</v>
      </c>
      <c r="B17" s="1"/>
      <c r="C17" s="1"/>
      <c r="E17" s="1" t="s">
        <v>190</v>
      </c>
      <c r="F17" s="1"/>
      <c r="H17" s="1" t="s">
        <v>191</v>
      </c>
      <c r="I17" s="1"/>
    </row>
    <row r="18" spans="1:9" x14ac:dyDescent="0.2">
      <c r="A18" s="12" t="s">
        <v>192</v>
      </c>
      <c r="B18" s="1"/>
      <c r="C18" s="1"/>
      <c r="E18" s="1" t="s">
        <v>193</v>
      </c>
      <c r="F18" s="1"/>
      <c r="H18" s="1" t="s">
        <v>62</v>
      </c>
      <c r="I18" s="1"/>
    </row>
    <row r="19" spans="1:9" x14ac:dyDescent="0.2">
      <c r="A19" s="12" t="s">
        <v>194</v>
      </c>
      <c r="B19" s="1"/>
      <c r="C19" s="1"/>
      <c r="E19" s="1" t="s">
        <v>195</v>
      </c>
      <c r="F19" s="1"/>
      <c r="H19" s="1" t="s">
        <v>196</v>
      </c>
      <c r="I19" s="1"/>
    </row>
    <row r="20" spans="1:9" x14ac:dyDescent="0.2">
      <c r="A20" s="12" t="s">
        <v>197</v>
      </c>
      <c r="B20" s="1"/>
      <c r="C20" s="1"/>
    </row>
    <row r="21" spans="1:9" x14ac:dyDescent="0.2">
      <c r="A21" s="12" t="s">
        <v>198</v>
      </c>
      <c r="B21" s="1"/>
      <c r="C21" s="1"/>
      <c r="E21" s="1" t="s">
        <v>199</v>
      </c>
      <c r="F21" s="1"/>
    </row>
    <row r="22" spans="1:9" x14ac:dyDescent="0.2">
      <c r="A22" s="12" t="s">
        <v>200</v>
      </c>
      <c r="B22" s="1"/>
      <c r="C22" s="1"/>
      <c r="E22" s="1" t="s">
        <v>162</v>
      </c>
      <c r="F22" s="1"/>
    </row>
    <row r="23" spans="1:9" x14ac:dyDescent="0.2">
      <c r="A23" s="12" t="s">
        <v>201</v>
      </c>
      <c r="B23" s="1"/>
      <c r="C23" s="1"/>
      <c r="E23" s="11" t="s">
        <v>24</v>
      </c>
      <c r="F23" s="1"/>
    </row>
    <row r="24" spans="1:9" x14ac:dyDescent="0.2">
      <c r="A24" s="12" t="s">
        <v>202</v>
      </c>
      <c r="B24" s="1"/>
      <c r="C24" s="1"/>
      <c r="E24" s="1" t="s">
        <v>203</v>
      </c>
      <c r="F24" s="1"/>
    </row>
    <row r="25" spans="1:9" x14ac:dyDescent="0.2">
      <c r="A25" s="12" t="s">
        <v>204</v>
      </c>
      <c r="B25" s="1"/>
      <c r="C25" s="1"/>
      <c r="E25" s="1" t="s">
        <v>205</v>
      </c>
      <c r="F25" s="1"/>
    </row>
    <row r="26" spans="1:9" x14ac:dyDescent="0.2">
      <c r="A26" s="12" t="s">
        <v>206</v>
      </c>
      <c r="B26" s="1"/>
      <c r="C26" s="1"/>
    </row>
    <row r="27" spans="1:9" x14ac:dyDescent="0.2">
      <c r="A27" s="12" t="s">
        <v>207</v>
      </c>
      <c r="B27" s="1"/>
      <c r="C27" s="1"/>
      <c r="E27" s="1" t="s">
        <v>208</v>
      </c>
      <c r="F27" s="1"/>
    </row>
    <row r="28" spans="1:9" x14ac:dyDescent="0.2">
      <c r="A28" s="12" t="s">
        <v>209</v>
      </c>
      <c r="B28" s="1"/>
      <c r="C28" s="1"/>
      <c r="E28" s="11" t="s">
        <v>162</v>
      </c>
      <c r="F28" s="1"/>
    </row>
    <row r="29" spans="1:9" x14ac:dyDescent="0.2">
      <c r="A29" s="12" t="s">
        <v>210</v>
      </c>
      <c r="B29" s="1"/>
      <c r="C29" s="1"/>
      <c r="E29" s="11" t="s">
        <v>24</v>
      </c>
      <c r="F29" s="1"/>
    </row>
    <row r="30" spans="1:9" x14ac:dyDescent="0.2">
      <c r="A30" s="12" t="s">
        <v>211</v>
      </c>
      <c r="B30" s="1"/>
      <c r="C30" s="1"/>
      <c r="E30" s="1" t="s">
        <v>203</v>
      </c>
      <c r="F30" s="1"/>
    </row>
    <row r="31" spans="1:9" x14ac:dyDescent="0.2">
      <c r="A31" s="12" t="s">
        <v>212</v>
      </c>
      <c r="B31" s="1"/>
      <c r="C31" s="1"/>
      <c r="E31" s="1" t="s">
        <v>205</v>
      </c>
      <c r="F31" s="1"/>
    </row>
    <row r="32" spans="1:9" x14ac:dyDescent="0.2">
      <c r="A32" s="12" t="s">
        <v>213</v>
      </c>
      <c r="B32" s="1"/>
      <c r="C32" s="1"/>
    </row>
    <row r="33" spans="1:6" x14ac:dyDescent="0.2">
      <c r="A33" s="12" t="s">
        <v>214</v>
      </c>
      <c r="B33" s="1"/>
      <c r="C33" s="1"/>
    </row>
    <row r="34" spans="1:6" x14ac:dyDescent="0.2">
      <c r="A34" s="12" t="s">
        <v>140</v>
      </c>
      <c r="B34" s="1"/>
      <c r="C34" s="1"/>
      <c r="E34" s="11" t="s">
        <v>24</v>
      </c>
      <c r="F34" s="1"/>
    </row>
    <row r="35" spans="1:6" x14ac:dyDescent="0.2">
      <c r="A35" s="12" t="s">
        <v>215</v>
      </c>
      <c r="B35" s="1"/>
      <c r="C35" s="1"/>
      <c r="E35" s="1" t="s">
        <v>216</v>
      </c>
      <c r="F35" s="1"/>
    </row>
    <row r="36" spans="1:6" x14ac:dyDescent="0.2">
      <c r="A36" s="1"/>
      <c r="B36" s="1"/>
      <c r="C36" s="1"/>
      <c r="E36" s="1" t="s">
        <v>217</v>
      </c>
      <c r="F36" s="1"/>
    </row>
    <row r="37" spans="1:6" x14ac:dyDescent="0.2">
      <c r="A37" s="1"/>
      <c r="B37" s="1"/>
      <c r="C37" s="1"/>
      <c r="E37" s="1" t="s">
        <v>218</v>
      </c>
      <c r="F37" s="1"/>
    </row>
    <row r="38" spans="1:6" x14ac:dyDescent="0.2">
      <c r="A38" s="1"/>
      <c r="B38" s="1"/>
      <c r="C38" s="1"/>
      <c r="E38" s="1" t="s">
        <v>219</v>
      </c>
      <c r="F38" s="1"/>
    </row>
    <row r="39" spans="1:6" x14ac:dyDescent="0.2">
      <c r="A39" s="1"/>
      <c r="B39" s="1"/>
      <c r="C39" s="1"/>
      <c r="E39" s="1" t="s">
        <v>220</v>
      </c>
      <c r="F39" s="1"/>
    </row>
    <row r="40" spans="1:6" x14ac:dyDescent="0.2">
      <c r="A40" s="1"/>
      <c r="B40" s="1"/>
      <c r="C40" s="1"/>
      <c r="E40" s="1" t="s">
        <v>221</v>
      </c>
      <c r="F40" s="1"/>
    </row>
    <row r="41" spans="1:6" x14ac:dyDescent="0.2">
      <c r="A41" s="1"/>
      <c r="B41" s="1"/>
      <c r="C41" s="1"/>
    </row>
  </sheetData>
  <sheetProtection algorithmName="SHA-512" hashValue="1IbLlvNB1JAfrc2hPsqcs0ExSNIlHfDLXu5eIwqseKuBCuWeiaFlPAbkUgRGMY+FLFnuoz1ujIBJVJYX0Gx+bA==" saltValue="TvnWWo6mCwVqhicbVnchaA==" spinCount="100000" sheet="1" selectLockedCells="1"/>
  <pageMargins left="0.7" right="0.7" top="0.75" bottom="0.75" header="0.5" footer="0.5"/>
  <pageSetup paperSize="9" orientation="portrait" horizontalDpi="4294967292" verticalDpi="429496729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T32"/>
  <sheetViews>
    <sheetView zoomScale="200" zoomScaleNormal="200" zoomScalePageLayoutView="200" workbookViewId="0">
      <selection sqref="A1:H1"/>
    </sheetView>
  </sheetViews>
  <sheetFormatPr baseColWidth="10" defaultColWidth="10.83203125" defaultRowHeight="12" x14ac:dyDescent="0.15"/>
  <cols>
    <col min="1" max="1" width="23.83203125" style="15" bestFit="1" customWidth="1"/>
    <col min="2" max="4" width="10.83203125" style="15"/>
    <col min="5" max="5" width="15.1640625" style="16" bestFit="1" customWidth="1"/>
    <col min="6" max="6" width="10.83203125" style="16"/>
    <col min="7" max="7" width="10" style="15" customWidth="1"/>
    <col min="8" max="8" width="13.6640625" style="15" customWidth="1"/>
    <col min="9" max="10" width="10" style="15" customWidth="1"/>
    <col min="11" max="11" width="15.1640625" style="15" bestFit="1" customWidth="1"/>
    <col min="12" max="13" width="10.83203125" style="15"/>
    <col min="14" max="14" width="20.1640625" style="15" customWidth="1"/>
    <col min="15" max="15" width="10.83203125" style="15"/>
    <col min="16" max="16" width="21.5" style="15" customWidth="1"/>
    <col min="17" max="16384" width="10.83203125" style="15"/>
  </cols>
  <sheetData>
    <row r="1" spans="1:20" x14ac:dyDescent="0.15">
      <c r="A1" s="13" t="s">
        <v>222</v>
      </c>
      <c r="B1" s="14"/>
      <c r="C1" s="14"/>
      <c r="E1" s="16" t="s">
        <v>223</v>
      </c>
      <c r="H1" s="17" t="s">
        <v>224</v>
      </c>
      <c r="I1" s="17"/>
      <c r="K1" s="14" t="s">
        <v>225</v>
      </c>
      <c r="L1" s="14"/>
      <c r="N1" s="15" t="s">
        <v>226</v>
      </c>
      <c r="O1" s="15" t="s">
        <v>227</v>
      </c>
      <c r="R1" s="22"/>
      <c r="S1" s="15" t="s">
        <v>228</v>
      </c>
    </row>
    <row r="2" spans="1:20" x14ac:dyDescent="0.15">
      <c r="A2" s="14" t="s">
        <v>162</v>
      </c>
      <c r="B2" s="14"/>
      <c r="C2" s="14"/>
      <c r="K2" s="14" t="s">
        <v>162</v>
      </c>
      <c r="L2" s="14"/>
      <c r="N2" s="15" t="str">
        <f>CONCATENATE('BON DE COMMANDE REPRO'!D17,'4.0'!O2,'BON DE COMMANDE REPRO'!F17)</f>
        <v>A3 - Couleur Recto-Verso</v>
      </c>
      <c r="O2" s="15" t="s">
        <v>229</v>
      </c>
      <c r="P2" s="15" t="s">
        <v>230</v>
      </c>
      <c r="Q2" s="15" t="s">
        <v>229</v>
      </c>
    </row>
    <row r="3" spans="1:20" x14ac:dyDescent="0.15">
      <c r="A3" s="14" t="s">
        <v>24</v>
      </c>
      <c r="B3" s="14"/>
      <c r="C3" s="14"/>
      <c r="E3" s="17" t="s">
        <v>231</v>
      </c>
      <c r="F3" s="16">
        <v>6.2500000000000003E-3</v>
      </c>
      <c r="K3" s="18" t="s">
        <v>24</v>
      </c>
      <c r="L3" s="14"/>
      <c r="N3" s="15" t="str">
        <f>CONCATENATE('BON DE COMMANDE REPRO'!D18,'4.0'!O3,'BON DE COMMANDE REPRO'!F18)</f>
        <v>A3 - Couleur Recto-Verso</v>
      </c>
      <c r="O3" s="15" t="s">
        <v>229</v>
      </c>
      <c r="P3" s="15" t="s">
        <v>232</v>
      </c>
    </row>
    <row r="4" spans="1:20" x14ac:dyDescent="0.15">
      <c r="A4" s="14" t="s">
        <v>233</v>
      </c>
      <c r="B4" s="14"/>
      <c r="C4" s="14"/>
      <c r="E4" s="17" t="s">
        <v>234</v>
      </c>
      <c r="F4" s="16">
        <v>2.5000000000000001E-2</v>
      </c>
      <c r="K4" s="14" t="s">
        <v>91</v>
      </c>
      <c r="L4" s="14"/>
      <c r="N4" s="15" t="str">
        <f>CONCATENATE('BON DE COMMANDE REPRO'!D19,'4.0'!O4,'BON DE COMMANDE REPRO'!F19)</f>
        <v>▼ ▼</v>
      </c>
      <c r="O4" s="15" t="s">
        <v>229</v>
      </c>
    </row>
    <row r="5" spans="1:20" x14ac:dyDescent="0.15">
      <c r="A5" s="14" t="s">
        <v>235</v>
      </c>
      <c r="B5" s="14"/>
      <c r="C5" s="14"/>
      <c r="E5" s="17" t="s">
        <v>236</v>
      </c>
      <c r="F5" s="16">
        <v>1.2500000000000001E-2</v>
      </c>
      <c r="K5" s="14" t="s">
        <v>104</v>
      </c>
      <c r="L5" s="14"/>
      <c r="N5" s="15" t="str">
        <f>CONCATENATE('BON DE COMMANDE REPRO'!D20,'4.0'!O5,'BON DE COMMANDE REPRO'!F20)</f>
        <v>▼ ▼</v>
      </c>
      <c r="O5" s="15" t="s">
        <v>229</v>
      </c>
    </row>
    <row r="6" spans="1:20" x14ac:dyDescent="0.15">
      <c r="A6" s="14" t="s">
        <v>140</v>
      </c>
      <c r="B6" s="14"/>
      <c r="C6" s="14"/>
      <c r="E6" s="17" t="s">
        <v>237</v>
      </c>
      <c r="F6" s="16">
        <v>0.05</v>
      </c>
      <c r="N6" s="15" t="str">
        <f>CONCATENATE('BON DE COMMANDE REPRO'!D21,'4.0'!O6,'BON DE COMMANDE REPRO'!F21)</f>
        <v>▼ ▼</v>
      </c>
      <c r="O6" s="15" t="s">
        <v>229</v>
      </c>
    </row>
    <row r="7" spans="1:20" x14ac:dyDescent="0.15">
      <c r="A7" s="14" t="s">
        <v>238</v>
      </c>
      <c r="B7" s="14"/>
      <c r="C7" s="14"/>
      <c r="E7" s="17" t="s">
        <v>239</v>
      </c>
      <c r="F7" s="16">
        <v>2.5000000000000001E-2</v>
      </c>
      <c r="N7" s="15" t="str">
        <f>CONCATENATE('BON DE COMMANDE REPRO'!D22,'4.0'!O7,'BON DE COMMANDE REPRO'!F22)</f>
        <v>▼ ▼</v>
      </c>
      <c r="O7" s="15" t="s">
        <v>229</v>
      </c>
    </row>
    <row r="8" spans="1:20" x14ac:dyDescent="0.15">
      <c r="A8" s="14" t="s">
        <v>240</v>
      </c>
      <c r="B8" s="14"/>
      <c r="C8" s="14"/>
      <c r="E8" s="17" t="s">
        <v>241</v>
      </c>
      <c r="F8" s="16">
        <v>0.1</v>
      </c>
    </row>
    <row r="9" spans="1:20" x14ac:dyDescent="0.15">
      <c r="A9" s="14" t="s">
        <v>140</v>
      </c>
      <c r="B9" s="14"/>
      <c r="C9" s="14"/>
      <c r="E9" s="17" t="s">
        <v>242</v>
      </c>
      <c r="F9" s="16">
        <v>0.05</v>
      </c>
    </row>
    <row r="10" spans="1:20" x14ac:dyDescent="0.15">
      <c r="A10" s="14" t="s">
        <v>243</v>
      </c>
      <c r="B10" s="14"/>
      <c r="C10" s="14"/>
      <c r="E10" s="17" t="s">
        <v>244</v>
      </c>
      <c r="F10" s="16">
        <v>0.2</v>
      </c>
    </row>
    <row r="11" spans="1:20" x14ac:dyDescent="0.15">
      <c r="A11" s="14" t="s">
        <v>245</v>
      </c>
      <c r="B11" s="14"/>
      <c r="C11" s="14"/>
      <c r="E11" s="17" t="s">
        <v>233</v>
      </c>
      <c r="F11" s="16">
        <v>0.1</v>
      </c>
      <c r="H11" s="17" t="s">
        <v>233</v>
      </c>
      <c r="I11" s="17">
        <v>9.0000000000000011E-2</v>
      </c>
      <c r="K11" s="22"/>
      <c r="L11" s="22"/>
      <c r="S11" s="22" t="s">
        <v>233</v>
      </c>
      <c r="T11" s="23">
        <v>8000</v>
      </c>
    </row>
    <row r="12" spans="1:20" x14ac:dyDescent="0.15">
      <c r="A12" s="14" t="s">
        <v>140</v>
      </c>
      <c r="B12" s="14"/>
      <c r="C12" s="14"/>
      <c r="E12" s="17" t="s">
        <v>235</v>
      </c>
      <c r="F12" s="16">
        <v>0.4</v>
      </c>
      <c r="H12" s="17" t="s">
        <v>235</v>
      </c>
      <c r="I12" s="17">
        <v>0.36000000000000004</v>
      </c>
      <c r="K12" s="22"/>
      <c r="L12" s="22"/>
      <c r="S12" s="22" t="s">
        <v>235</v>
      </c>
      <c r="T12" s="23">
        <v>1000</v>
      </c>
    </row>
    <row r="13" spans="1:20" x14ac:dyDescent="0.15">
      <c r="A13" s="14" t="s">
        <v>242</v>
      </c>
      <c r="B13" s="14"/>
      <c r="C13" s="14"/>
      <c r="E13" s="17" t="s">
        <v>238</v>
      </c>
      <c r="F13" s="16">
        <v>0.2</v>
      </c>
      <c r="H13" s="17" t="s">
        <v>238</v>
      </c>
      <c r="I13" s="17">
        <v>0.18000000000000002</v>
      </c>
      <c r="K13" s="22"/>
      <c r="L13" s="22"/>
      <c r="S13" s="22" t="s">
        <v>238</v>
      </c>
      <c r="T13" s="23">
        <v>4000</v>
      </c>
    </row>
    <row r="14" spans="1:20" x14ac:dyDescent="0.15">
      <c r="A14" s="14" t="s">
        <v>244</v>
      </c>
      <c r="B14" s="14"/>
      <c r="C14" s="14"/>
      <c r="E14" s="17" t="s">
        <v>240</v>
      </c>
      <c r="F14" s="16">
        <v>0.8</v>
      </c>
      <c r="H14" s="17" t="s">
        <v>240</v>
      </c>
      <c r="I14" s="17">
        <v>0.72000000000000008</v>
      </c>
      <c r="K14" s="22"/>
      <c r="L14" s="22"/>
      <c r="S14" s="22" t="s">
        <v>240</v>
      </c>
      <c r="T14" s="23">
        <v>500</v>
      </c>
    </row>
    <row r="15" spans="1:20" x14ac:dyDescent="0.15">
      <c r="A15" s="14" t="s">
        <v>140</v>
      </c>
      <c r="B15" s="14"/>
      <c r="C15" s="14"/>
      <c r="E15" s="16" t="s">
        <v>243</v>
      </c>
      <c r="F15" s="19">
        <v>0.8</v>
      </c>
      <c r="I15" s="22"/>
    </row>
    <row r="16" spans="1:20" ht="13" thickBot="1" x14ac:dyDescent="0.2">
      <c r="A16" s="14" t="s">
        <v>239</v>
      </c>
      <c r="B16" s="14"/>
      <c r="C16" s="14"/>
      <c r="E16" s="16" t="s">
        <v>245</v>
      </c>
      <c r="F16" s="16">
        <v>0.2</v>
      </c>
      <c r="I16" s="22"/>
    </row>
    <row r="17" spans="1:6" x14ac:dyDescent="0.15">
      <c r="A17" s="14" t="s">
        <v>241</v>
      </c>
      <c r="B17" s="14"/>
      <c r="C17" s="14"/>
      <c r="E17" s="24" t="s">
        <v>243</v>
      </c>
      <c r="F17" s="25">
        <v>0.5</v>
      </c>
    </row>
    <row r="18" spans="1:6" ht="13" thickBot="1" x14ac:dyDescent="0.2">
      <c r="A18" s="14" t="s">
        <v>140</v>
      </c>
      <c r="B18" s="14"/>
      <c r="C18" s="14"/>
      <c r="E18" s="26" t="s">
        <v>245</v>
      </c>
      <c r="F18" s="27">
        <v>0.15</v>
      </c>
    </row>
    <row r="19" spans="1:6" x14ac:dyDescent="0.15">
      <c r="A19" s="14" t="s">
        <v>236</v>
      </c>
      <c r="B19" s="30"/>
      <c r="C19" s="14"/>
      <c r="E19" s="17" t="s">
        <v>140</v>
      </c>
      <c r="F19" s="19" t="s">
        <v>140</v>
      </c>
    </row>
    <row r="20" spans="1:6" x14ac:dyDescent="0.15">
      <c r="A20" s="14" t="s">
        <v>237</v>
      </c>
      <c r="B20" s="30"/>
      <c r="C20" s="14"/>
      <c r="E20" s="17" t="s">
        <v>24</v>
      </c>
      <c r="F20" s="19"/>
    </row>
    <row r="21" spans="1:6" x14ac:dyDescent="0.15">
      <c r="A21" s="14" t="s">
        <v>140</v>
      </c>
      <c r="B21" s="30"/>
      <c r="C21" s="14"/>
    </row>
    <row r="22" spans="1:6" x14ac:dyDescent="0.15">
      <c r="A22" s="14" t="s">
        <v>231</v>
      </c>
      <c r="B22" s="30"/>
      <c r="C22" s="14"/>
    </row>
    <row r="23" spans="1:6" x14ac:dyDescent="0.15">
      <c r="A23" s="14" t="s">
        <v>234</v>
      </c>
      <c r="B23" s="30"/>
      <c r="C23" s="14"/>
    </row>
    <row r="24" spans="1:6" ht="16" x14ac:dyDescent="0.2">
      <c r="A24"/>
    </row>
    <row r="25" spans="1:6" ht="16" x14ac:dyDescent="0.2">
      <c r="A25"/>
    </row>
    <row r="26" spans="1:6" ht="16" x14ac:dyDescent="0.2">
      <c r="A26"/>
    </row>
    <row r="27" spans="1:6" ht="16" x14ac:dyDescent="0.2">
      <c r="A27"/>
    </row>
    <row r="28" spans="1:6" ht="16" x14ac:dyDescent="0.2">
      <c r="A28"/>
    </row>
    <row r="29" spans="1:6" ht="16" x14ac:dyDescent="0.2">
      <c r="A29"/>
    </row>
    <row r="30" spans="1:6" ht="16" x14ac:dyDescent="0.2">
      <c r="A30"/>
    </row>
    <row r="31" spans="1:6" ht="16" x14ac:dyDescent="0.2">
      <c r="A31"/>
    </row>
    <row r="32" spans="1:6" ht="16" x14ac:dyDescent="0.2">
      <c r="A32"/>
    </row>
  </sheetData>
  <sheetProtection algorithmName="SHA-512" hashValue="eCYrqq417WpSjW7BqpRK1zDxf2VCM0c4Z3iQRPeVtQUlnQHQIopzxz+p/LVhP8SNvz6xG/bPYIXe6gUw8dJTnA==" saltValue="VwX/33a7kA6FJ9hM9epWbA==" spinCount="100000" sheet="1" selectLockedCells="1"/>
  <pageMargins left="0.7" right="0.7" top="0.75" bottom="0.75" header="0.5" footer="0.5"/>
  <pageSetup paperSize="9" orientation="portrait" horizontalDpi="4294967292" verticalDpi="4294967292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Q144"/>
  <sheetViews>
    <sheetView topLeftCell="A17" zoomScale="200" zoomScaleNormal="200" zoomScalePageLayoutView="200" workbookViewId="0">
      <selection sqref="A1:H1"/>
    </sheetView>
  </sheetViews>
  <sheetFormatPr baseColWidth="10" defaultColWidth="11" defaultRowHeight="16" x14ac:dyDescent="0.2"/>
  <cols>
    <col min="1" max="1" width="31.1640625" bestFit="1" customWidth="1"/>
    <col min="4" max="4" width="2.1640625" bestFit="1" customWidth="1"/>
    <col min="5" max="5" width="28.33203125" bestFit="1" customWidth="1"/>
    <col min="6" max="6" width="10.83203125" style="21"/>
    <col min="8" max="8" width="16.6640625" customWidth="1"/>
    <col min="9" max="9" width="22.33203125" style="3" bestFit="1" customWidth="1"/>
    <col min="11" max="11" width="15.33203125" customWidth="1"/>
    <col min="13" max="13" width="18.1640625" customWidth="1"/>
    <col min="15" max="15" width="22.6640625" bestFit="1" customWidth="1"/>
  </cols>
  <sheetData>
    <row r="1" spans="1:17" x14ac:dyDescent="0.2">
      <c r="D1" t="s">
        <v>163</v>
      </c>
      <c r="E1" s="6" t="s">
        <v>223</v>
      </c>
      <c r="F1" s="31"/>
      <c r="H1" s="8" t="s">
        <v>246</v>
      </c>
      <c r="I1" s="9" t="s">
        <v>247</v>
      </c>
      <c r="K1" s="28" t="s">
        <v>248</v>
      </c>
      <c r="L1" s="28"/>
      <c r="M1" s="28"/>
      <c r="O1" s="28" t="s">
        <v>249</v>
      </c>
      <c r="P1" s="28"/>
      <c r="Q1" s="28"/>
    </row>
    <row r="2" spans="1:17" x14ac:dyDescent="0.2">
      <c r="E2" s="2" t="s">
        <v>140</v>
      </c>
      <c r="F2" s="156"/>
      <c r="H2" s="4" t="str">
        <f>CONCATENATE('BON DE COMMANDE REPRO'!$B$26,'5.0'!$I$2,'BON DE COMMANDE REPRO'!$D$26,'5.0'!$I$2,'BON DE COMMANDE REPRO'!$E$26,'5.0'!$I$2,'BON DE COMMANDE REPRO'!$F$26)</f>
        <v>Prise en charge ▼ ▼ ▼</v>
      </c>
      <c r="I2" s="3" t="s">
        <v>229</v>
      </c>
      <c r="K2" s="28" t="s">
        <v>106</v>
      </c>
      <c r="L2" s="28">
        <v>50</v>
      </c>
      <c r="M2" s="28">
        <v>1</v>
      </c>
      <c r="O2" s="28" t="s">
        <v>250</v>
      </c>
      <c r="P2" s="28">
        <v>800</v>
      </c>
      <c r="Q2" s="28">
        <v>1</v>
      </c>
    </row>
    <row r="3" spans="1:17" x14ac:dyDescent="0.2">
      <c r="E3" s="2"/>
      <c r="F3" s="156"/>
      <c r="H3" s="4" t="str">
        <f>CONCATENATE('BON DE COMMANDE REPRO'!B27,'5.0'!I3,'BON DE COMMANDE REPRO'!D27,'5.0'!I3,'BON DE COMMANDE REPRO'!E27,'5.0'!I3,'BON DE COMMANDE REPRO'!F27)</f>
        <v>▼ ▼ ▼ Mat 200</v>
      </c>
      <c r="I3" s="3" t="s">
        <v>229</v>
      </c>
    </row>
    <row r="4" spans="1:17" x14ac:dyDescent="0.2">
      <c r="E4" s="2"/>
      <c r="F4" s="156"/>
      <c r="H4" s="4" t="str">
        <f>CONCATENATE('BON DE COMMANDE REPRO'!B28,'5.0'!I4,'BON DE COMMANDE REPRO'!D28,'5.0'!I4,'BON DE COMMANDE REPRO'!E28,'5.0'!I4,'BON DE COMMANDE REPRO'!F28)</f>
        <v>▼ ▼ ▼ Mat 80</v>
      </c>
      <c r="I4" s="3" t="s">
        <v>229</v>
      </c>
    </row>
    <row r="5" spans="1:17" x14ac:dyDescent="0.2">
      <c r="E5" s="2"/>
      <c r="F5" s="156"/>
      <c r="H5" s="4" t="str">
        <f>CONCATENATE('BON DE COMMANDE REPRO'!B29,'5.0'!I5,'BON DE COMMANDE REPRO'!D29,'5.0'!I5,'BON DE COMMANDE REPRO'!E29,'5.0'!I5,'BON DE COMMANDE REPRO'!F29)</f>
        <v>▼ ▼ Cahier ▼</v>
      </c>
      <c r="I5" s="3" t="s">
        <v>229</v>
      </c>
    </row>
    <row r="6" spans="1:17" x14ac:dyDescent="0.2">
      <c r="E6" s="2"/>
      <c r="F6" s="156"/>
      <c r="I6" s="3" t="s">
        <v>229</v>
      </c>
    </row>
    <row r="7" spans="1:17" x14ac:dyDescent="0.2">
      <c r="A7" s="5" t="s">
        <v>251</v>
      </c>
      <c r="B7" s="5"/>
      <c r="C7" s="5"/>
      <c r="E7" s="2"/>
      <c r="F7" s="156"/>
      <c r="I7" s="3" t="s">
        <v>229</v>
      </c>
    </row>
    <row r="8" spans="1:17" x14ac:dyDescent="0.2">
      <c r="A8" s="11" t="s">
        <v>24</v>
      </c>
      <c r="B8" s="1"/>
      <c r="C8" s="1"/>
      <c r="E8" s="2"/>
      <c r="F8" s="156"/>
      <c r="I8" s="3" t="s">
        <v>229</v>
      </c>
    </row>
    <row r="9" spans="1:17" x14ac:dyDescent="0.2">
      <c r="A9" s="1" t="s">
        <v>252</v>
      </c>
      <c r="B9" s="1"/>
      <c r="C9" s="1"/>
      <c r="E9" s="2" t="s">
        <v>253</v>
      </c>
      <c r="F9" s="156">
        <v>0</v>
      </c>
      <c r="I9" s="3" t="s">
        <v>229</v>
      </c>
    </row>
    <row r="10" spans="1:17" x14ac:dyDescent="0.2">
      <c r="A10" s="1" t="s">
        <v>254</v>
      </c>
      <c r="B10" s="1"/>
      <c r="C10" s="1"/>
      <c r="E10" s="2" t="s">
        <v>255</v>
      </c>
      <c r="F10" s="156">
        <v>2</v>
      </c>
      <c r="I10" s="3" t="s">
        <v>229</v>
      </c>
    </row>
    <row r="11" spans="1:17" x14ac:dyDescent="0.2">
      <c r="A11" s="1" t="s">
        <v>256</v>
      </c>
      <c r="B11" s="1"/>
      <c r="C11" s="1"/>
      <c r="E11" s="2" t="s">
        <v>257</v>
      </c>
      <c r="F11" s="156">
        <v>0.05</v>
      </c>
      <c r="I11" s="3" t="s">
        <v>229</v>
      </c>
    </row>
    <row r="12" spans="1:17" x14ac:dyDescent="0.2">
      <c r="A12" s="1" t="s">
        <v>258</v>
      </c>
      <c r="B12" s="1"/>
      <c r="C12" s="1"/>
      <c r="E12" s="2" t="s">
        <v>150</v>
      </c>
      <c r="F12" s="156">
        <v>0.1</v>
      </c>
      <c r="I12" s="3" t="s">
        <v>229</v>
      </c>
    </row>
    <row r="13" spans="1:17" x14ac:dyDescent="0.2">
      <c r="E13" s="2" t="s">
        <v>152</v>
      </c>
      <c r="F13" s="156">
        <v>0.15</v>
      </c>
      <c r="I13" s="3" t="s">
        <v>229</v>
      </c>
    </row>
    <row r="14" spans="1:17" x14ac:dyDescent="0.2">
      <c r="A14" s="5" t="s">
        <v>259</v>
      </c>
      <c r="B14" s="10"/>
      <c r="E14" s="2"/>
      <c r="F14" s="156"/>
      <c r="I14" s="3" t="s">
        <v>229</v>
      </c>
    </row>
    <row r="15" spans="1:17" x14ac:dyDescent="0.2">
      <c r="A15" s="11" t="s">
        <v>24</v>
      </c>
      <c r="B15" s="10"/>
      <c r="E15" s="2" t="s">
        <v>250</v>
      </c>
      <c r="F15" s="156">
        <v>2</v>
      </c>
      <c r="I15" s="3" t="s">
        <v>229</v>
      </c>
    </row>
    <row r="16" spans="1:17" x14ac:dyDescent="0.2">
      <c r="A16" s="1" t="s">
        <v>253</v>
      </c>
      <c r="E16" s="2" t="s">
        <v>260</v>
      </c>
      <c r="F16" s="31"/>
      <c r="I16" s="3" t="s">
        <v>229</v>
      </c>
    </row>
    <row r="17" spans="1:9" x14ac:dyDescent="0.2">
      <c r="A17" s="1" t="s">
        <v>255</v>
      </c>
      <c r="E17" s="2" t="s">
        <v>261</v>
      </c>
      <c r="F17" s="156">
        <v>0</v>
      </c>
      <c r="I17" s="3" t="s">
        <v>229</v>
      </c>
    </row>
    <row r="18" spans="1:9" x14ac:dyDescent="0.2">
      <c r="A18" s="1" t="s">
        <v>257</v>
      </c>
      <c r="E18" s="2" t="s">
        <v>262</v>
      </c>
      <c r="F18" s="156">
        <v>2</v>
      </c>
      <c r="I18" s="3" t="s">
        <v>229</v>
      </c>
    </row>
    <row r="19" spans="1:9" x14ac:dyDescent="0.2">
      <c r="A19" s="1" t="s">
        <v>150</v>
      </c>
      <c r="E19" s="2" t="s">
        <v>263</v>
      </c>
      <c r="F19" s="156">
        <v>0.05</v>
      </c>
      <c r="I19" s="3" t="s">
        <v>229</v>
      </c>
    </row>
    <row r="20" spans="1:9" x14ac:dyDescent="0.2">
      <c r="A20" s="1" t="s">
        <v>152</v>
      </c>
      <c r="E20" s="2" t="s">
        <v>264</v>
      </c>
      <c r="F20" s="156">
        <v>0.1</v>
      </c>
      <c r="I20" s="3" t="s">
        <v>229</v>
      </c>
    </row>
    <row r="21" spans="1:9" x14ac:dyDescent="0.2">
      <c r="A21" s="1" t="s">
        <v>154</v>
      </c>
      <c r="E21" s="2" t="s">
        <v>265</v>
      </c>
      <c r="F21" s="156">
        <v>0.15</v>
      </c>
      <c r="I21" s="3" t="s">
        <v>229</v>
      </c>
    </row>
    <row r="22" spans="1:9" x14ac:dyDescent="0.2">
      <c r="A22" s="1" t="s">
        <v>156</v>
      </c>
      <c r="E22" s="2"/>
      <c r="F22" s="156"/>
      <c r="I22" s="3" t="s">
        <v>229</v>
      </c>
    </row>
    <row r="23" spans="1:9" x14ac:dyDescent="0.2">
      <c r="A23" s="1" t="s">
        <v>250</v>
      </c>
      <c r="E23" s="2" t="s">
        <v>266</v>
      </c>
      <c r="F23" s="156">
        <v>2</v>
      </c>
      <c r="I23" s="3" t="s">
        <v>229</v>
      </c>
    </row>
    <row r="24" spans="1:9" x14ac:dyDescent="0.2">
      <c r="A24" s="1" t="s">
        <v>387</v>
      </c>
      <c r="E24" s="2" t="s">
        <v>267</v>
      </c>
      <c r="F24" s="31"/>
      <c r="I24" s="3" t="s">
        <v>229</v>
      </c>
    </row>
    <row r="25" spans="1:9" x14ac:dyDescent="0.2">
      <c r="A25" s="1" t="s">
        <v>260</v>
      </c>
      <c r="E25" s="2" t="s">
        <v>268</v>
      </c>
      <c r="F25" s="156">
        <v>3</v>
      </c>
      <c r="I25" s="3" t="s">
        <v>229</v>
      </c>
    </row>
    <row r="26" spans="1:9" x14ac:dyDescent="0.2">
      <c r="E26" s="2" t="s">
        <v>361</v>
      </c>
      <c r="F26" s="156">
        <v>4</v>
      </c>
      <c r="I26" s="3" t="s">
        <v>229</v>
      </c>
    </row>
    <row r="27" spans="1:9" x14ac:dyDescent="0.2">
      <c r="A27" s="5" t="s">
        <v>269</v>
      </c>
      <c r="E27" s="2" t="s">
        <v>44</v>
      </c>
      <c r="F27" s="156">
        <v>0.5</v>
      </c>
      <c r="I27" s="3" t="s">
        <v>229</v>
      </c>
    </row>
    <row r="28" spans="1:9" x14ac:dyDescent="0.2">
      <c r="A28" s="11" t="s">
        <v>24</v>
      </c>
      <c r="E28" s="2" t="s">
        <v>106</v>
      </c>
      <c r="F28" s="156">
        <v>4</v>
      </c>
      <c r="I28" s="3" t="s">
        <v>229</v>
      </c>
    </row>
    <row r="29" spans="1:9" x14ac:dyDescent="0.2">
      <c r="A29" s="1" t="s">
        <v>268</v>
      </c>
      <c r="E29" s="2" t="s">
        <v>270</v>
      </c>
      <c r="F29" s="156">
        <v>1</v>
      </c>
      <c r="I29" s="3" t="s">
        <v>229</v>
      </c>
    </row>
    <row r="30" spans="1:9" x14ac:dyDescent="0.2">
      <c r="A30" s="1" t="s">
        <v>438</v>
      </c>
      <c r="E30" s="2" t="s">
        <v>272</v>
      </c>
      <c r="F30" s="156">
        <v>3</v>
      </c>
    </row>
    <row r="31" spans="1:9" x14ac:dyDescent="0.2">
      <c r="A31" s="1" t="s">
        <v>271</v>
      </c>
      <c r="E31" s="2" t="s">
        <v>362</v>
      </c>
      <c r="F31" s="156">
        <v>4</v>
      </c>
    </row>
    <row r="32" spans="1:9" x14ac:dyDescent="0.2">
      <c r="A32" s="1" t="s">
        <v>440</v>
      </c>
      <c r="E32" s="2" t="s">
        <v>273</v>
      </c>
      <c r="F32" s="156">
        <v>0.5</v>
      </c>
    </row>
    <row r="33" spans="1:6" x14ac:dyDescent="0.2">
      <c r="A33" s="1" t="s">
        <v>106</v>
      </c>
      <c r="E33" s="2" t="s">
        <v>275</v>
      </c>
      <c r="F33" s="156">
        <v>4</v>
      </c>
    </row>
    <row r="34" spans="1:6" x14ac:dyDescent="0.2">
      <c r="A34" s="1" t="s">
        <v>44</v>
      </c>
      <c r="E34" s="2" t="s">
        <v>277</v>
      </c>
      <c r="F34" s="156">
        <v>1</v>
      </c>
    </row>
    <row r="35" spans="1:6" x14ac:dyDescent="0.2">
      <c r="A35" s="1" t="s">
        <v>274</v>
      </c>
      <c r="E35" s="2" t="s">
        <v>278</v>
      </c>
      <c r="F35" s="156">
        <v>0.04</v>
      </c>
    </row>
    <row r="36" spans="1:6" x14ac:dyDescent="0.2">
      <c r="A36" s="1" t="s">
        <v>276</v>
      </c>
      <c r="E36" s="2" t="s">
        <v>279</v>
      </c>
      <c r="F36" s="156">
        <v>0.08</v>
      </c>
    </row>
    <row r="37" spans="1:6" x14ac:dyDescent="0.2">
      <c r="A37" s="1" t="s">
        <v>361</v>
      </c>
      <c r="E37" s="2" t="s">
        <v>280</v>
      </c>
      <c r="F37" s="156">
        <v>0.12</v>
      </c>
    </row>
    <row r="38" spans="1:6" x14ac:dyDescent="0.2">
      <c r="A38" s="1" t="s">
        <v>360</v>
      </c>
      <c r="E38" s="2" t="s">
        <v>281</v>
      </c>
      <c r="F38" s="156">
        <v>0.16</v>
      </c>
    </row>
    <row r="39" spans="1:6" x14ac:dyDescent="0.2">
      <c r="E39" s="2" t="s">
        <v>283</v>
      </c>
      <c r="F39" s="156">
        <v>0.2</v>
      </c>
    </row>
    <row r="40" spans="1:6" x14ac:dyDescent="0.2">
      <c r="E40" s="2" t="s">
        <v>284</v>
      </c>
      <c r="F40" s="156">
        <v>0.24</v>
      </c>
    </row>
    <row r="41" spans="1:6" x14ac:dyDescent="0.2">
      <c r="E41" s="2" t="s">
        <v>285</v>
      </c>
      <c r="F41" s="156">
        <v>0.05</v>
      </c>
    </row>
    <row r="42" spans="1:6" x14ac:dyDescent="0.2">
      <c r="E42" s="2" t="s">
        <v>286</v>
      </c>
      <c r="F42" s="156">
        <v>0.1</v>
      </c>
    </row>
    <row r="43" spans="1:6" x14ac:dyDescent="0.2">
      <c r="A43" s="5" t="s">
        <v>282</v>
      </c>
      <c r="E43" s="2" t="s">
        <v>288</v>
      </c>
      <c r="F43" s="156">
        <v>0.15</v>
      </c>
    </row>
    <row r="44" spans="1:6" x14ac:dyDescent="0.2">
      <c r="A44" s="11" t="s">
        <v>24</v>
      </c>
      <c r="E44" s="2" t="s">
        <v>290</v>
      </c>
      <c r="F44" s="156">
        <v>0.2</v>
      </c>
    </row>
    <row r="45" spans="1:6" x14ac:dyDescent="0.2">
      <c r="A45" s="1" t="s">
        <v>71</v>
      </c>
      <c r="E45" s="2" t="s">
        <v>292</v>
      </c>
      <c r="F45" s="156">
        <v>0.25</v>
      </c>
    </row>
    <row r="46" spans="1:6" x14ac:dyDescent="0.2">
      <c r="A46" s="1" t="s">
        <v>74</v>
      </c>
      <c r="E46" s="2" t="s">
        <v>294</v>
      </c>
      <c r="F46" s="156">
        <v>0.3</v>
      </c>
    </row>
    <row r="47" spans="1:6" x14ac:dyDescent="0.2">
      <c r="A47" s="1" t="s">
        <v>287</v>
      </c>
      <c r="E47" s="2" t="s">
        <v>155</v>
      </c>
      <c r="F47" s="156">
        <v>5</v>
      </c>
    </row>
    <row r="48" spans="1:6" x14ac:dyDescent="0.2">
      <c r="A48" s="1" t="s">
        <v>289</v>
      </c>
      <c r="E48" s="2" t="s">
        <v>157</v>
      </c>
      <c r="F48" s="156">
        <v>25</v>
      </c>
    </row>
    <row r="49" spans="1:6" x14ac:dyDescent="0.2">
      <c r="A49" s="1" t="s">
        <v>291</v>
      </c>
      <c r="E49" s="2" t="s">
        <v>159</v>
      </c>
      <c r="F49" s="156">
        <v>1000</v>
      </c>
    </row>
    <row r="50" spans="1:6" x14ac:dyDescent="0.2">
      <c r="A50" s="1" t="s">
        <v>293</v>
      </c>
      <c r="E50" s="2" t="s">
        <v>260</v>
      </c>
      <c r="F50" s="156">
        <v>0</v>
      </c>
    </row>
    <row r="51" spans="1:6" x14ac:dyDescent="0.2">
      <c r="E51" s="2" t="s">
        <v>295</v>
      </c>
      <c r="F51" s="156">
        <v>0.04</v>
      </c>
    </row>
    <row r="52" spans="1:6" x14ac:dyDescent="0.2">
      <c r="E52" s="2" t="s">
        <v>296</v>
      </c>
      <c r="F52" s="156">
        <v>0.08</v>
      </c>
    </row>
    <row r="53" spans="1:6" x14ac:dyDescent="0.2">
      <c r="E53" s="2" t="s">
        <v>297</v>
      </c>
      <c r="F53" s="156">
        <v>0.12</v>
      </c>
    </row>
    <row r="54" spans="1:6" x14ac:dyDescent="0.2">
      <c r="A54" s="5" t="s">
        <v>298</v>
      </c>
      <c r="E54" s="2" t="s">
        <v>299</v>
      </c>
      <c r="F54" s="156">
        <v>0.16</v>
      </c>
    </row>
    <row r="55" spans="1:6" x14ac:dyDescent="0.2">
      <c r="A55" s="11" t="s">
        <v>24</v>
      </c>
      <c r="E55" s="2" t="s">
        <v>300</v>
      </c>
      <c r="F55" s="156">
        <v>0.2</v>
      </c>
    </row>
    <row r="56" spans="1:6" x14ac:dyDescent="0.2">
      <c r="A56" s="1" t="s">
        <v>278</v>
      </c>
      <c r="E56" s="2" t="s">
        <v>301</v>
      </c>
      <c r="F56" s="156">
        <v>0.24</v>
      </c>
    </row>
    <row r="57" spans="1:6" x14ac:dyDescent="0.2">
      <c r="A57" s="1" t="s">
        <v>279</v>
      </c>
      <c r="E57" s="2" t="s">
        <v>302</v>
      </c>
      <c r="F57" s="156">
        <v>0.05</v>
      </c>
    </row>
    <row r="58" spans="1:6" x14ac:dyDescent="0.2">
      <c r="A58" s="1" t="s">
        <v>280</v>
      </c>
      <c r="E58" s="2" t="s">
        <v>303</v>
      </c>
      <c r="F58" s="156">
        <v>0.1</v>
      </c>
    </row>
    <row r="59" spans="1:6" x14ac:dyDescent="0.2">
      <c r="A59" s="1" t="s">
        <v>281</v>
      </c>
      <c r="E59" s="2" t="s">
        <v>304</v>
      </c>
      <c r="F59" s="156">
        <v>0.15</v>
      </c>
    </row>
    <row r="60" spans="1:6" x14ac:dyDescent="0.2">
      <c r="A60" s="1" t="s">
        <v>283</v>
      </c>
      <c r="E60" s="2" t="s">
        <v>305</v>
      </c>
      <c r="F60" s="156">
        <v>0.2</v>
      </c>
    </row>
    <row r="61" spans="1:6" x14ac:dyDescent="0.2">
      <c r="A61" s="1" t="s">
        <v>284</v>
      </c>
      <c r="E61" s="2" t="s">
        <v>306</v>
      </c>
      <c r="F61" s="156">
        <v>0.25</v>
      </c>
    </row>
    <row r="62" spans="1:6" x14ac:dyDescent="0.2">
      <c r="A62" s="1" t="s">
        <v>140</v>
      </c>
      <c r="E62" s="2" t="s">
        <v>307</v>
      </c>
      <c r="F62" s="156">
        <v>0.3</v>
      </c>
    </row>
    <row r="63" spans="1:6" x14ac:dyDescent="0.2">
      <c r="A63" s="1" t="s">
        <v>285</v>
      </c>
      <c r="E63" s="2" t="s">
        <v>308</v>
      </c>
      <c r="F63" s="156">
        <v>5</v>
      </c>
    </row>
    <row r="64" spans="1:6" x14ac:dyDescent="0.2">
      <c r="A64" s="1" t="s">
        <v>286</v>
      </c>
      <c r="E64" s="2" t="s">
        <v>309</v>
      </c>
      <c r="F64" s="156">
        <v>25</v>
      </c>
    </row>
    <row r="65" spans="1:6" x14ac:dyDescent="0.2">
      <c r="A65" s="1" t="s">
        <v>288</v>
      </c>
      <c r="E65" s="2" t="s">
        <v>310</v>
      </c>
      <c r="F65" s="156">
        <v>1000</v>
      </c>
    </row>
    <row r="66" spans="1:6" x14ac:dyDescent="0.2">
      <c r="A66" s="1" t="s">
        <v>290</v>
      </c>
      <c r="E66" s="2" t="s">
        <v>311</v>
      </c>
      <c r="F66" s="156">
        <v>0</v>
      </c>
    </row>
    <row r="67" spans="1:6" x14ac:dyDescent="0.2">
      <c r="A67" s="1" t="s">
        <v>292</v>
      </c>
      <c r="E67" s="2" t="s">
        <v>312</v>
      </c>
      <c r="F67" s="156">
        <v>0</v>
      </c>
    </row>
    <row r="68" spans="1:6" x14ac:dyDescent="0.2">
      <c r="A68" s="1" t="s">
        <v>294</v>
      </c>
      <c r="E68" s="2"/>
      <c r="F68" s="31"/>
    </row>
    <row r="69" spans="1:6" x14ac:dyDescent="0.2">
      <c r="A69" s="1" t="s">
        <v>313</v>
      </c>
      <c r="E69" s="2"/>
      <c r="F69" s="31"/>
    </row>
    <row r="70" spans="1:6" x14ac:dyDescent="0.2">
      <c r="A70" s="1" t="s">
        <v>140</v>
      </c>
      <c r="E70" s="2" t="s">
        <v>314</v>
      </c>
      <c r="F70" s="31">
        <v>0.05</v>
      </c>
    </row>
    <row r="71" spans="1:6" x14ac:dyDescent="0.2">
      <c r="A71" s="1" t="s">
        <v>398</v>
      </c>
      <c r="E71" s="2" t="s">
        <v>315</v>
      </c>
      <c r="F71" s="31">
        <v>0.1</v>
      </c>
    </row>
    <row r="72" spans="1:6" x14ac:dyDescent="0.2">
      <c r="A72" s="1" t="s">
        <v>390</v>
      </c>
      <c r="E72" s="2" t="s">
        <v>316</v>
      </c>
      <c r="F72" s="31">
        <v>0.15</v>
      </c>
    </row>
    <row r="73" spans="1:6" x14ac:dyDescent="0.2">
      <c r="A73" s="1" t="s">
        <v>391</v>
      </c>
      <c r="E73" s="2" t="s">
        <v>317</v>
      </c>
      <c r="F73" s="31">
        <v>0.05</v>
      </c>
    </row>
    <row r="74" spans="1:6" x14ac:dyDescent="0.2">
      <c r="A74" s="1" t="s">
        <v>392</v>
      </c>
      <c r="E74" s="2" t="s">
        <v>318</v>
      </c>
      <c r="F74" s="31">
        <v>0.1</v>
      </c>
    </row>
    <row r="75" spans="1:6" x14ac:dyDescent="0.2">
      <c r="A75" s="1" t="s">
        <v>393</v>
      </c>
      <c r="E75" s="2" t="s">
        <v>319</v>
      </c>
      <c r="F75" s="31">
        <v>0.15</v>
      </c>
    </row>
    <row r="76" spans="1:6" x14ac:dyDescent="0.2">
      <c r="A76" s="1" t="s">
        <v>394</v>
      </c>
      <c r="E76" s="2" t="s">
        <v>160</v>
      </c>
      <c r="F76" s="31">
        <v>10</v>
      </c>
    </row>
    <row r="77" spans="1:6" x14ac:dyDescent="0.2">
      <c r="A77" s="1" t="s">
        <v>395</v>
      </c>
      <c r="E77" s="2" t="s">
        <v>161</v>
      </c>
      <c r="F77" s="31">
        <v>50</v>
      </c>
    </row>
    <row r="78" spans="1:6" x14ac:dyDescent="0.2">
      <c r="A78" s="1" t="s">
        <v>396</v>
      </c>
      <c r="E78" s="2" t="s">
        <v>320</v>
      </c>
      <c r="F78" s="31">
        <v>10</v>
      </c>
    </row>
    <row r="79" spans="1:6" x14ac:dyDescent="0.2">
      <c r="A79" s="1" t="s">
        <v>397</v>
      </c>
      <c r="E79" s="2" t="s">
        <v>321</v>
      </c>
      <c r="F79" s="31">
        <v>50</v>
      </c>
    </row>
    <row r="80" spans="1:6" x14ac:dyDescent="0.2">
      <c r="A80" s="1" t="s">
        <v>140</v>
      </c>
      <c r="E80" s="2" t="s">
        <v>154</v>
      </c>
      <c r="F80" s="31">
        <v>2</v>
      </c>
    </row>
    <row r="81" spans="1:6" x14ac:dyDescent="0.2">
      <c r="A81" s="1" t="s">
        <v>155</v>
      </c>
      <c r="E81" s="2" t="s">
        <v>156</v>
      </c>
      <c r="F81" s="31">
        <v>4</v>
      </c>
    </row>
    <row r="82" spans="1:6" x14ac:dyDescent="0.2">
      <c r="A82" s="1" t="s">
        <v>157</v>
      </c>
      <c r="E82" s="2" t="s">
        <v>322</v>
      </c>
      <c r="F82" s="156">
        <v>2</v>
      </c>
    </row>
    <row r="83" spans="1:6" x14ac:dyDescent="0.2">
      <c r="A83" s="1" t="s">
        <v>159</v>
      </c>
      <c r="E83" s="2" t="s">
        <v>323</v>
      </c>
      <c r="F83" s="156">
        <v>4</v>
      </c>
    </row>
    <row r="84" spans="1:6" x14ac:dyDescent="0.2">
      <c r="A84" s="1" t="s">
        <v>140</v>
      </c>
      <c r="E84" s="2" t="s">
        <v>313</v>
      </c>
      <c r="F84" s="156">
        <v>0.35</v>
      </c>
    </row>
    <row r="85" spans="1:6" x14ac:dyDescent="0.2">
      <c r="A85" s="1" t="s">
        <v>160</v>
      </c>
      <c r="E85" s="2" t="s">
        <v>324</v>
      </c>
      <c r="F85" s="156">
        <v>0.35</v>
      </c>
    </row>
    <row r="86" spans="1:6" x14ac:dyDescent="0.2">
      <c r="A86" s="1" t="s">
        <v>161</v>
      </c>
      <c r="E86" s="2"/>
      <c r="F86" s="156"/>
    </row>
    <row r="87" spans="1:6" x14ac:dyDescent="0.2">
      <c r="A87" s="1" t="s">
        <v>140</v>
      </c>
      <c r="E87" s="2"/>
      <c r="F87" s="156"/>
    </row>
    <row r="88" spans="1:6" x14ac:dyDescent="0.2">
      <c r="A88" s="12" t="s">
        <v>314</v>
      </c>
      <c r="E88" s="2"/>
      <c r="F88" s="156"/>
    </row>
    <row r="89" spans="1:6" x14ac:dyDescent="0.2">
      <c r="A89" s="12" t="s">
        <v>315</v>
      </c>
      <c r="E89" s="2"/>
      <c r="F89" s="156"/>
    </row>
    <row r="90" spans="1:6" x14ac:dyDescent="0.2">
      <c r="A90" s="12" t="s">
        <v>316</v>
      </c>
    </row>
    <row r="91" spans="1:6" x14ac:dyDescent="0.2">
      <c r="A91" s="12" t="s">
        <v>140</v>
      </c>
      <c r="E91" s="32" t="s">
        <v>71</v>
      </c>
      <c r="F91" s="157">
        <v>5</v>
      </c>
    </row>
    <row r="92" spans="1:6" x14ac:dyDescent="0.2">
      <c r="A92" s="12" t="s">
        <v>260</v>
      </c>
      <c r="E92" s="32" t="s">
        <v>74</v>
      </c>
      <c r="F92" s="157">
        <v>10</v>
      </c>
    </row>
    <row r="93" spans="1:6" x14ac:dyDescent="0.2">
      <c r="E93" s="32" t="s">
        <v>287</v>
      </c>
      <c r="F93" s="157">
        <v>20</v>
      </c>
    </row>
    <row r="94" spans="1:6" x14ac:dyDescent="0.2">
      <c r="E94" s="32" t="s">
        <v>289</v>
      </c>
      <c r="F94" s="157">
        <v>50</v>
      </c>
    </row>
    <row r="95" spans="1:6" x14ac:dyDescent="0.2">
      <c r="E95" s="32" t="s">
        <v>291</v>
      </c>
      <c r="F95" s="157">
        <v>100</v>
      </c>
    </row>
    <row r="96" spans="1:6" x14ac:dyDescent="0.2">
      <c r="E96" s="32" t="s">
        <v>293</v>
      </c>
      <c r="F96" s="157">
        <v>200</v>
      </c>
    </row>
    <row r="98" spans="5:6" x14ac:dyDescent="0.2">
      <c r="E98" s="32" t="s">
        <v>325</v>
      </c>
      <c r="F98" s="157">
        <v>5</v>
      </c>
    </row>
    <row r="99" spans="5:6" x14ac:dyDescent="0.2">
      <c r="E99" s="32" t="s">
        <v>326</v>
      </c>
      <c r="F99" s="157">
        <v>10</v>
      </c>
    </row>
    <row r="100" spans="5:6" x14ac:dyDescent="0.2">
      <c r="E100" s="32" t="s">
        <v>327</v>
      </c>
      <c r="F100" s="157">
        <v>20</v>
      </c>
    </row>
    <row r="101" spans="5:6" x14ac:dyDescent="0.2">
      <c r="E101" s="32" t="s">
        <v>328</v>
      </c>
      <c r="F101" s="157">
        <v>50</v>
      </c>
    </row>
    <row r="102" spans="5:6" x14ac:dyDescent="0.2">
      <c r="E102" s="32" t="s">
        <v>329</v>
      </c>
      <c r="F102" s="157">
        <v>100</v>
      </c>
    </row>
    <row r="103" spans="5:6" x14ac:dyDescent="0.2">
      <c r="E103" s="32" t="s">
        <v>330</v>
      </c>
      <c r="F103" s="157">
        <v>200</v>
      </c>
    </row>
    <row r="105" spans="5:6" x14ac:dyDescent="0.2">
      <c r="E105" s="32" t="s">
        <v>358</v>
      </c>
      <c r="F105" s="158">
        <v>5</v>
      </c>
    </row>
    <row r="106" spans="5:6" x14ac:dyDescent="0.2">
      <c r="E106" s="32" t="s">
        <v>359</v>
      </c>
      <c r="F106" s="158">
        <v>5</v>
      </c>
    </row>
    <row r="108" spans="5:6" x14ac:dyDescent="0.2">
      <c r="E108" s="32" t="s">
        <v>274</v>
      </c>
      <c r="F108" s="158">
        <v>6</v>
      </c>
    </row>
    <row r="109" spans="5:6" x14ac:dyDescent="0.2">
      <c r="E109" s="32" t="s">
        <v>331</v>
      </c>
      <c r="F109" s="158">
        <v>6</v>
      </c>
    </row>
    <row r="111" spans="5:6" x14ac:dyDescent="0.2">
      <c r="E111" s="32" t="s">
        <v>271</v>
      </c>
      <c r="F111" s="158">
        <v>2</v>
      </c>
    </row>
    <row r="112" spans="5:6" x14ac:dyDescent="0.2">
      <c r="E112" s="32" t="s">
        <v>332</v>
      </c>
      <c r="F112" s="158">
        <v>2</v>
      </c>
    </row>
    <row r="114" spans="5:6" x14ac:dyDescent="0.2">
      <c r="E114" s="32" t="s">
        <v>276</v>
      </c>
      <c r="F114" s="158">
        <v>3</v>
      </c>
    </row>
    <row r="115" spans="5:6" x14ac:dyDescent="0.2">
      <c r="E115" s="32" t="s">
        <v>333</v>
      </c>
      <c r="F115" s="158">
        <v>3</v>
      </c>
    </row>
    <row r="117" spans="5:6" x14ac:dyDescent="0.2">
      <c r="E117" s="32" t="s">
        <v>387</v>
      </c>
      <c r="F117" s="173">
        <v>0.2</v>
      </c>
    </row>
    <row r="118" spans="5:6" x14ac:dyDescent="0.2">
      <c r="E118" s="32" t="s">
        <v>389</v>
      </c>
      <c r="F118" s="158">
        <v>0.2</v>
      </c>
    </row>
    <row r="120" spans="5:6" x14ac:dyDescent="0.2">
      <c r="E120" s="32" t="s">
        <v>398</v>
      </c>
      <c r="F120" s="158">
        <v>7.0000000000000007E-2</v>
      </c>
    </row>
    <row r="121" spans="5:6" x14ac:dyDescent="0.2">
      <c r="E121" s="32" t="s">
        <v>390</v>
      </c>
      <c r="F121" s="158">
        <v>0.09</v>
      </c>
    </row>
    <row r="122" spans="5:6" x14ac:dyDescent="0.2">
      <c r="E122" s="32" t="s">
        <v>391</v>
      </c>
      <c r="F122" s="158">
        <v>0.11</v>
      </c>
    </row>
    <row r="123" spans="5:6" x14ac:dyDescent="0.2">
      <c r="E123" s="32" t="s">
        <v>392</v>
      </c>
      <c r="F123" s="158">
        <v>0.12</v>
      </c>
    </row>
    <row r="124" spans="5:6" x14ac:dyDescent="0.2">
      <c r="E124" s="32" t="s">
        <v>393</v>
      </c>
      <c r="F124" s="173">
        <v>0.13</v>
      </c>
    </row>
    <row r="125" spans="5:6" x14ac:dyDescent="0.2">
      <c r="E125" s="32" t="s">
        <v>394</v>
      </c>
      <c r="F125" s="173">
        <v>0.17</v>
      </c>
    </row>
    <row r="126" spans="5:6" x14ac:dyDescent="0.2">
      <c r="E126" s="32" t="s">
        <v>395</v>
      </c>
      <c r="F126" s="173">
        <v>0.2</v>
      </c>
    </row>
    <row r="127" spans="5:6" x14ac:dyDescent="0.2">
      <c r="E127" s="32" t="s">
        <v>396</v>
      </c>
      <c r="F127" s="173">
        <v>0.22</v>
      </c>
    </row>
    <row r="128" spans="5:6" x14ac:dyDescent="0.2">
      <c r="E128" s="32" t="s">
        <v>397</v>
      </c>
      <c r="F128" s="173">
        <v>0.28000000000000003</v>
      </c>
    </row>
    <row r="130" spans="5:6" x14ac:dyDescent="0.2">
      <c r="E130" s="32" t="s">
        <v>399</v>
      </c>
      <c r="F130" s="158">
        <v>7.0000000000000007E-2</v>
      </c>
    </row>
    <row r="131" spans="5:6" x14ac:dyDescent="0.2">
      <c r="E131" s="32" t="s">
        <v>400</v>
      </c>
      <c r="F131" s="158">
        <v>0.09</v>
      </c>
    </row>
    <row r="132" spans="5:6" x14ac:dyDescent="0.2">
      <c r="E132" s="32" t="s">
        <v>401</v>
      </c>
      <c r="F132" s="158">
        <v>0.11</v>
      </c>
    </row>
    <row r="133" spans="5:6" x14ac:dyDescent="0.2">
      <c r="E133" s="32" t="s">
        <v>402</v>
      </c>
      <c r="F133" s="158">
        <v>0.12</v>
      </c>
    </row>
    <row r="134" spans="5:6" x14ac:dyDescent="0.2">
      <c r="E134" s="32" t="s">
        <v>403</v>
      </c>
      <c r="F134" s="173">
        <v>0.13</v>
      </c>
    </row>
    <row r="135" spans="5:6" x14ac:dyDescent="0.2">
      <c r="E135" s="32" t="s">
        <v>404</v>
      </c>
      <c r="F135" s="173">
        <v>0.17</v>
      </c>
    </row>
    <row r="136" spans="5:6" x14ac:dyDescent="0.2">
      <c r="E136" s="32" t="s">
        <v>405</v>
      </c>
      <c r="F136" s="173">
        <v>0.2</v>
      </c>
    </row>
    <row r="137" spans="5:6" x14ac:dyDescent="0.2">
      <c r="E137" s="32" t="s">
        <v>406</v>
      </c>
      <c r="F137" s="173">
        <v>0.22</v>
      </c>
    </row>
    <row r="138" spans="5:6" x14ac:dyDescent="0.2">
      <c r="E138" s="32" t="s">
        <v>407</v>
      </c>
      <c r="F138" s="173">
        <v>0.28000000000000003</v>
      </c>
    </row>
    <row r="140" spans="5:6" x14ac:dyDescent="0.2">
      <c r="E140" s="32" t="s">
        <v>438</v>
      </c>
      <c r="F140" s="158">
        <v>3.5</v>
      </c>
    </row>
    <row r="141" spans="5:6" x14ac:dyDescent="0.2">
      <c r="E141" s="32" t="s">
        <v>439</v>
      </c>
      <c r="F141" s="158">
        <v>3.5</v>
      </c>
    </row>
    <row r="143" spans="5:6" x14ac:dyDescent="0.2">
      <c r="E143" s="32" t="s">
        <v>440</v>
      </c>
      <c r="F143" s="173">
        <v>2.5</v>
      </c>
    </row>
    <row r="144" spans="5:6" x14ac:dyDescent="0.2">
      <c r="E144" s="32" t="s">
        <v>441</v>
      </c>
      <c r="F144" s="173">
        <v>2.5</v>
      </c>
    </row>
  </sheetData>
  <sheetProtection algorithmName="SHA-512" hashValue="92fTa4eipjyMqzfRY1YT48vqrBJzUPAY6Jd9oemsib27Dj4Fec82oMngmmPUHLH9KAwz2+TuObubGiRiRxxwFg==" saltValue="hiz8SXD61Kzv+RDsWn7TAg==" spinCount="100000" sheet="1" selectLockedCells="1"/>
  <pageMargins left="0.7" right="0.7" top="0.75" bottom="0.75" header="0.5" footer="0.5"/>
  <pageSetup paperSize="9" orientation="portrait" horizontalDpi="4294967292" verticalDpi="429496729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K29"/>
  <sheetViews>
    <sheetView topLeftCell="A22" zoomScale="200" zoomScaleNormal="200" zoomScalePageLayoutView="200" workbookViewId="0">
      <selection sqref="A1:H1"/>
    </sheetView>
  </sheetViews>
  <sheetFormatPr baseColWidth="10" defaultColWidth="11" defaultRowHeight="16" x14ac:dyDescent="0.2"/>
  <cols>
    <col min="1" max="1" width="14.33203125" customWidth="1"/>
    <col min="5" max="5" width="19.6640625" bestFit="1" customWidth="1"/>
    <col min="7" max="7" width="25.33203125" style="142" bestFit="1" customWidth="1"/>
    <col min="8" max="8" width="10.83203125" style="142"/>
    <col min="9" max="9" width="1.6640625" customWidth="1"/>
    <col min="10" max="10" width="16.83203125" customWidth="1"/>
    <col min="11" max="11" width="22.33203125" style="3" bestFit="1" customWidth="1"/>
  </cols>
  <sheetData>
    <row r="1" spans="1:11" x14ac:dyDescent="0.2">
      <c r="A1" s="5" t="s">
        <v>334</v>
      </c>
      <c r="B1" s="5"/>
      <c r="C1" s="5"/>
      <c r="D1" s="5"/>
      <c r="E1" s="7"/>
      <c r="F1" s="7"/>
      <c r="G1" s="141" t="s">
        <v>223</v>
      </c>
      <c r="H1" s="141"/>
      <c r="I1" s="7"/>
      <c r="J1" s="8" t="s">
        <v>246</v>
      </c>
      <c r="K1" s="9" t="s">
        <v>247</v>
      </c>
    </row>
    <row r="2" spans="1:11" x14ac:dyDescent="0.2">
      <c r="A2" s="1" t="s">
        <v>162</v>
      </c>
      <c r="B2" s="1"/>
      <c r="C2" s="1" t="s">
        <v>162</v>
      </c>
      <c r="D2" s="1"/>
      <c r="J2" s="4" t="str">
        <f>CONCATENATE('BON DE COMMANDE REPRO'!D33,'6.0'!K2,'BON DE COMMANDE REPRO'!E33)</f>
        <v>▼ ▼</v>
      </c>
      <c r="K2" s="3" t="s">
        <v>229</v>
      </c>
    </row>
    <row r="3" spans="1:11" x14ac:dyDescent="0.2">
      <c r="A3" s="11" t="s">
        <v>24</v>
      </c>
      <c r="B3" s="1"/>
      <c r="C3" s="11" t="s">
        <v>24</v>
      </c>
      <c r="D3" s="1"/>
      <c r="E3" s="153"/>
      <c r="G3" s="142" t="s">
        <v>417</v>
      </c>
      <c r="H3" s="142">
        <v>5</v>
      </c>
      <c r="J3" s="4" t="str">
        <f>CONCATENATE('BON DE COMMANDE REPRO'!D34,'6.0'!K3,'BON DE COMMANDE REPRO'!E34)</f>
        <v>▼ ▼</v>
      </c>
      <c r="K3" s="3" t="s">
        <v>229</v>
      </c>
    </row>
    <row r="4" spans="1:11" x14ac:dyDescent="0.2">
      <c r="A4" s="1" t="s">
        <v>410</v>
      </c>
      <c r="B4" s="1"/>
      <c r="C4" s="1" t="s">
        <v>335</v>
      </c>
      <c r="D4" s="1"/>
      <c r="G4" s="142" t="s">
        <v>418</v>
      </c>
      <c r="H4" s="142">
        <v>4</v>
      </c>
      <c r="J4" s="4" t="str">
        <f>CONCATENATE('BON DE COMMANDE REPRO'!D35,'6.0'!K4,'BON DE COMMANDE REPRO'!E35)</f>
        <v>▼ ▼</v>
      </c>
      <c r="K4" s="3" t="s">
        <v>229</v>
      </c>
    </row>
    <row r="5" spans="1:11" x14ac:dyDescent="0.2">
      <c r="A5" s="1" t="s">
        <v>437</v>
      </c>
      <c r="B5" s="1"/>
      <c r="C5" s="1" t="s">
        <v>336</v>
      </c>
      <c r="D5" s="1"/>
      <c r="G5" s="142" t="s">
        <v>419</v>
      </c>
      <c r="H5" s="142">
        <v>10</v>
      </c>
      <c r="J5" s="4" t="str">
        <f>CONCATENATE('BON DE COMMANDE REPRO'!D36,'6.0'!K5,'BON DE COMMANDE REPRO'!E36)</f>
        <v>▼ ▼</v>
      </c>
      <c r="K5" s="3" t="s">
        <v>229</v>
      </c>
    </row>
    <row r="6" spans="1:11" x14ac:dyDescent="0.2">
      <c r="A6" s="1" t="s">
        <v>411</v>
      </c>
      <c r="G6" s="142" t="s">
        <v>420</v>
      </c>
      <c r="H6" s="142">
        <v>8</v>
      </c>
      <c r="K6" s="3" t="s">
        <v>229</v>
      </c>
    </row>
    <row r="7" spans="1:11" x14ac:dyDescent="0.2">
      <c r="A7" s="1" t="s">
        <v>412</v>
      </c>
      <c r="G7" s="142" t="s">
        <v>421</v>
      </c>
      <c r="H7" s="142">
        <v>15</v>
      </c>
      <c r="K7" s="3" t="s">
        <v>229</v>
      </c>
    </row>
    <row r="8" spans="1:11" x14ac:dyDescent="0.2">
      <c r="A8" s="1" t="s">
        <v>413</v>
      </c>
      <c r="B8" s="163"/>
      <c r="C8" s="163"/>
      <c r="D8" s="163"/>
      <c r="G8" s="142" t="s">
        <v>422</v>
      </c>
      <c r="H8" s="142">
        <v>12</v>
      </c>
      <c r="K8" s="3" t="s">
        <v>229</v>
      </c>
    </row>
    <row r="9" spans="1:11" x14ac:dyDescent="0.2">
      <c r="A9" s="1" t="s">
        <v>414</v>
      </c>
      <c r="G9" s="142" t="s">
        <v>423</v>
      </c>
      <c r="H9" s="142">
        <v>20</v>
      </c>
      <c r="K9" s="3" t="s">
        <v>229</v>
      </c>
    </row>
    <row r="10" spans="1:11" x14ac:dyDescent="0.2">
      <c r="A10" s="1" t="s">
        <v>379</v>
      </c>
      <c r="G10" s="142" t="s">
        <v>424</v>
      </c>
      <c r="H10" s="142">
        <v>16</v>
      </c>
      <c r="K10" s="3" t="s">
        <v>229</v>
      </c>
    </row>
    <row r="11" spans="1:11" x14ac:dyDescent="0.2">
      <c r="A11" s="1" t="s">
        <v>415</v>
      </c>
      <c r="G11" s="142" t="s">
        <v>425</v>
      </c>
      <c r="H11" s="142">
        <v>25</v>
      </c>
      <c r="K11" s="3" t="s">
        <v>229</v>
      </c>
    </row>
    <row r="12" spans="1:11" x14ac:dyDescent="0.2">
      <c r="A12" s="1" t="s">
        <v>380</v>
      </c>
      <c r="G12" s="142" t="s">
        <v>426</v>
      </c>
      <c r="H12" s="142">
        <v>20</v>
      </c>
      <c r="K12" s="3" t="s">
        <v>229</v>
      </c>
    </row>
    <row r="13" spans="1:11" x14ac:dyDescent="0.2">
      <c r="A13" s="1" t="s">
        <v>416</v>
      </c>
      <c r="G13" s="137" t="s">
        <v>260</v>
      </c>
      <c r="K13" s="3" t="s">
        <v>229</v>
      </c>
    </row>
    <row r="14" spans="1:11" x14ac:dyDescent="0.2">
      <c r="A14" s="162" t="s">
        <v>260</v>
      </c>
      <c r="K14" s="3" t="s">
        <v>229</v>
      </c>
    </row>
    <row r="15" spans="1:11" x14ac:dyDescent="0.2">
      <c r="A15" s="1" t="s">
        <v>140</v>
      </c>
      <c r="G15" s="142" t="s">
        <v>427</v>
      </c>
      <c r="H15" s="142">
        <v>12</v>
      </c>
      <c r="K15" s="3" t="s">
        <v>229</v>
      </c>
    </row>
    <row r="16" spans="1:11" x14ac:dyDescent="0.2">
      <c r="A16" s="1" t="s">
        <v>133</v>
      </c>
      <c r="G16" s="142" t="s">
        <v>428</v>
      </c>
      <c r="H16" s="142">
        <v>10</v>
      </c>
      <c r="K16" s="3" t="s">
        <v>229</v>
      </c>
    </row>
    <row r="17" spans="7:11" x14ac:dyDescent="0.2">
      <c r="G17" s="142" t="s">
        <v>429</v>
      </c>
      <c r="H17" s="142">
        <v>24</v>
      </c>
      <c r="K17" s="3" t="s">
        <v>229</v>
      </c>
    </row>
    <row r="18" spans="7:11" x14ac:dyDescent="0.2">
      <c r="G18" s="142" t="s">
        <v>430</v>
      </c>
      <c r="H18" s="142">
        <v>20</v>
      </c>
      <c r="K18" s="3" t="s">
        <v>229</v>
      </c>
    </row>
    <row r="19" spans="7:11" x14ac:dyDescent="0.2">
      <c r="G19" s="142" t="s">
        <v>431</v>
      </c>
      <c r="H19" s="142">
        <v>36</v>
      </c>
      <c r="K19" s="3" t="s">
        <v>229</v>
      </c>
    </row>
    <row r="20" spans="7:11" x14ac:dyDescent="0.2">
      <c r="G20" s="142" t="s">
        <v>432</v>
      </c>
      <c r="H20" s="142">
        <v>30</v>
      </c>
      <c r="K20" s="3" t="s">
        <v>229</v>
      </c>
    </row>
    <row r="21" spans="7:11" x14ac:dyDescent="0.2">
      <c r="G21" s="142" t="s">
        <v>433</v>
      </c>
      <c r="H21" s="142">
        <v>46</v>
      </c>
      <c r="K21" s="3" t="s">
        <v>229</v>
      </c>
    </row>
    <row r="22" spans="7:11" x14ac:dyDescent="0.2">
      <c r="G22" s="142" t="s">
        <v>434</v>
      </c>
      <c r="H22" s="142">
        <v>40</v>
      </c>
      <c r="K22" s="3" t="s">
        <v>229</v>
      </c>
    </row>
    <row r="23" spans="7:11" x14ac:dyDescent="0.2">
      <c r="G23" s="142" t="s">
        <v>435</v>
      </c>
      <c r="H23" s="142">
        <v>60</v>
      </c>
      <c r="K23" s="3" t="s">
        <v>229</v>
      </c>
    </row>
    <row r="24" spans="7:11" x14ac:dyDescent="0.2">
      <c r="G24" s="142" t="s">
        <v>436</v>
      </c>
      <c r="H24" s="142">
        <v>50</v>
      </c>
      <c r="K24" s="3" t="s">
        <v>229</v>
      </c>
    </row>
    <row r="25" spans="7:11" x14ac:dyDescent="0.2">
      <c r="G25" s="137" t="s">
        <v>260</v>
      </c>
      <c r="K25" s="3" t="s">
        <v>229</v>
      </c>
    </row>
    <row r="26" spans="7:11" x14ac:dyDescent="0.2">
      <c r="K26" s="3" t="s">
        <v>229</v>
      </c>
    </row>
    <row r="27" spans="7:11" x14ac:dyDescent="0.2">
      <c r="G27" s="142" t="s">
        <v>337</v>
      </c>
      <c r="H27" s="142">
        <v>5</v>
      </c>
      <c r="K27" s="3" t="s">
        <v>229</v>
      </c>
    </row>
    <row r="28" spans="7:11" x14ac:dyDescent="0.2">
      <c r="G28" s="143" t="s">
        <v>338</v>
      </c>
      <c r="H28" s="142">
        <v>0</v>
      </c>
      <c r="K28" s="3" t="s">
        <v>229</v>
      </c>
    </row>
    <row r="29" spans="7:11" x14ac:dyDescent="0.2">
      <c r="G29" s="136" t="s">
        <v>24</v>
      </c>
      <c r="H29" s="137">
        <v>0</v>
      </c>
      <c r="K29" s="3" t="s">
        <v>229</v>
      </c>
    </row>
  </sheetData>
  <sheetProtection algorithmName="SHA-512" hashValue="jOY16QkAlSo9VnmOa0IOjatFs3eIJFgRFBkyGJpAlxAsuNpiUsADAhokYuChcQJJqUQV3piF2hngAhpgQZe+qg==" saltValue="kYLTCtgmLAqQmKdGvTdXNg==" spinCount="100000" sheet="1" selectLockedCells="1"/>
  <pageMargins left="0.7" right="0.7" top="0.75" bottom="0.75" header="0.5" footer="0.5"/>
  <pageSetup paperSize="9" orientation="portrait" horizontalDpi="4294967292" verticalDpi="429496729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C9EFC-AFB5-284E-95B6-F08A7618793A}">
  <sheetPr codeName="Feuil6"/>
  <dimension ref="A1:D32"/>
  <sheetViews>
    <sheetView zoomScale="190" zoomScaleNormal="190" workbookViewId="0">
      <selection sqref="A1:H1"/>
    </sheetView>
  </sheetViews>
  <sheetFormatPr baseColWidth="10" defaultColWidth="10.83203125" defaultRowHeight="15" x14ac:dyDescent="0.2"/>
  <cols>
    <col min="1" max="1" width="28.83203125" style="54" bestFit="1" customWidth="1"/>
    <col min="2" max="2" width="10.83203125" style="54"/>
    <col min="3" max="3" width="25.33203125" style="54" bestFit="1" customWidth="1"/>
    <col min="4" max="4" width="10.83203125" style="161"/>
    <col min="5" max="16384" width="10.83203125" style="54"/>
  </cols>
  <sheetData>
    <row r="1" spans="1:4" x14ac:dyDescent="0.2">
      <c r="A1" s="53" t="s">
        <v>222</v>
      </c>
      <c r="C1" s="57" t="s">
        <v>223</v>
      </c>
      <c r="D1" s="160"/>
    </row>
    <row r="2" spans="1:4" x14ac:dyDescent="0.2">
      <c r="A2" s="55" t="s">
        <v>162</v>
      </c>
      <c r="C2" s="58"/>
      <c r="D2" s="160"/>
    </row>
    <row r="3" spans="1:4" x14ac:dyDescent="0.2">
      <c r="A3" s="55" t="s">
        <v>24</v>
      </c>
      <c r="C3" s="59" t="s">
        <v>24</v>
      </c>
      <c r="D3" s="160"/>
    </row>
    <row r="4" spans="1:4" x14ac:dyDescent="0.2">
      <c r="A4" s="55" t="s">
        <v>339</v>
      </c>
      <c r="C4" s="59" t="s">
        <v>339</v>
      </c>
      <c r="D4" s="160">
        <v>0.5</v>
      </c>
    </row>
    <row r="5" spans="1:4" x14ac:dyDescent="0.2">
      <c r="A5" s="55" t="s">
        <v>340</v>
      </c>
      <c r="C5" s="59" t="s">
        <v>340</v>
      </c>
      <c r="D5" s="160">
        <v>0.8</v>
      </c>
    </row>
    <row r="6" spans="1:4" x14ac:dyDescent="0.2">
      <c r="A6" s="55" t="s">
        <v>140</v>
      </c>
      <c r="C6" s="59" t="s">
        <v>140</v>
      </c>
      <c r="D6" s="160"/>
    </row>
    <row r="7" spans="1:4" x14ac:dyDescent="0.2">
      <c r="A7" s="55" t="s">
        <v>341</v>
      </c>
      <c r="C7" s="59" t="s">
        <v>341</v>
      </c>
      <c r="D7" s="160">
        <v>0.3</v>
      </c>
    </row>
    <row r="8" spans="1:4" x14ac:dyDescent="0.2">
      <c r="A8" s="55" t="s">
        <v>342</v>
      </c>
      <c r="C8" s="59" t="s">
        <v>342</v>
      </c>
      <c r="D8" s="160">
        <v>0.45</v>
      </c>
    </row>
    <row r="9" spans="1:4" x14ac:dyDescent="0.2">
      <c r="A9" s="55" t="s">
        <v>140</v>
      </c>
      <c r="C9" s="59" t="s">
        <v>140</v>
      </c>
      <c r="D9" s="160"/>
    </row>
    <row r="10" spans="1:4" x14ac:dyDescent="0.2">
      <c r="A10" s="55" t="s">
        <v>343</v>
      </c>
      <c r="C10" s="59" t="s">
        <v>343</v>
      </c>
      <c r="D10" s="160">
        <v>0.3</v>
      </c>
    </row>
    <row r="11" spans="1:4" x14ac:dyDescent="0.2">
      <c r="A11" s="55" t="s">
        <v>344</v>
      </c>
      <c r="C11" s="59" t="s">
        <v>344</v>
      </c>
      <c r="D11" s="160">
        <v>0.35</v>
      </c>
    </row>
    <row r="12" spans="1:4" x14ac:dyDescent="0.2">
      <c r="A12" s="55" t="s">
        <v>140</v>
      </c>
      <c r="C12" s="59" t="s">
        <v>140</v>
      </c>
      <c r="D12" s="160"/>
    </row>
    <row r="13" spans="1:4" x14ac:dyDescent="0.2">
      <c r="A13" s="55" t="s">
        <v>345</v>
      </c>
      <c r="C13" s="59" t="s">
        <v>345</v>
      </c>
      <c r="D13" s="160">
        <v>0.25</v>
      </c>
    </row>
    <row r="14" spans="1:4" x14ac:dyDescent="0.2">
      <c r="A14" s="55" t="s">
        <v>346</v>
      </c>
      <c r="C14" s="59" t="s">
        <v>346</v>
      </c>
      <c r="D14" s="160">
        <v>0.3</v>
      </c>
    </row>
    <row r="15" spans="1:4" x14ac:dyDescent="0.2">
      <c r="A15" s="55" t="s">
        <v>140</v>
      </c>
      <c r="C15" s="59" t="s">
        <v>140</v>
      </c>
      <c r="D15" s="160"/>
    </row>
    <row r="16" spans="1:4" x14ac:dyDescent="0.2">
      <c r="A16" s="55" t="s">
        <v>377</v>
      </c>
      <c r="C16" s="59" t="s">
        <v>377</v>
      </c>
      <c r="D16" s="160">
        <v>0.2</v>
      </c>
    </row>
    <row r="17" spans="1:4" x14ac:dyDescent="0.2">
      <c r="A17" s="55" t="s">
        <v>378</v>
      </c>
      <c r="C17" s="59" t="s">
        <v>378</v>
      </c>
      <c r="D17" s="160">
        <v>0.25</v>
      </c>
    </row>
    <row r="18" spans="1:4" x14ac:dyDescent="0.2">
      <c r="A18" s="55" t="s">
        <v>140</v>
      </c>
      <c r="C18" s="59" t="s">
        <v>140</v>
      </c>
      <c r="D18" s="160"/>
    </row>
    <row r="19" spans="1:4" x14ac:dyDescent="0.2">
      <c r="A19" s="55" t="s">
        <v>347</v>
      </c>
      <c r="C19" s="59" t="s">
        <v>347</v>
      </c>
      <c r="D19" s="160">
        <v>0.35</v>
      </c>
    </row>
    <row r="20" spans="1:4" x14ac:dyDescent="0.2">
      <c r="A20" s="55" t="s">
        <v>348</v>
      </c>
      <c r="C20" s="59" t="s">
        <v>348</v>
      </c>
      <c r="D20" s="160">
        <v>0.4</v>
      </c>
    </row>
    <row r="21" spans="1:4" x14ac:dyDescent="0.2">
      <c r="A21" s="55" t="s">
        <v>140</v>
      </c>
      <c r="C21" s="59" t="s">
        <v>140</v>
      </c>
      <c r="D21" s="160"/>
    </row>
    <row r="22" spans="1:4" x14ac:dyDescent="0.2">
      <c r="A22" s="55" t="s">
        <v>349</v>
      </c>
      <c r="C22" s="59" t="s">
        <v>349</v>
      </c>
      <c r="D22" s="160">
        <v>1.25</v>
      </c>
    </row>
    <row r="23" spans="1:4" x14ac:dyDescent="0.2">
      <c r="A23" s="55" t="s">
        <v>350</v>
      </c>
      <c r="C23" s="59" t="s">
        <v>350</v>
      </c>
      <c r="D23" s="160">
        <v>0.65</v>
      </c>
    </row>
    <row r="24" spans="1:4" x14ac:dyDescent="0.2">
      <c r="A24" s="55" t="s">
        <v>351</v>
      </c>
      <c r="C24" s="59" t="s">
        <v>351</v>
      </c>
      <c r="D24" s="160">
        <v>0.5</v>
      </c>
    </row>
    <row r="25" spans="1:4" x14ac:dyDescent="0.2">
      <c r="A25" s="55" t="s">
        <v>140</v>
      </c>
      <c r="C25" s="59" t="s">
        <v>140</v>
      </c>
      <c r="D25" s="160"/>
    </row>
    <row r="26" spans="1:4" x14ac:dyDescent="0.2">
      <c r="A26" s="55" t="s">
        <v>352</v>
      </c>
      <c r="C26" s="59" t="s">
        <v>352</v>
      </c>
      <c r="D26" s="160">
        <v>1.1499999999999999</v>
      </c>
    </row>
    <row r="27" spans="1:4" x14ac:dyDescent="0.2">
      <c r="A27" s="55" t="s">
        <v>353</v>
      </c>
      <c r="C27" s="59" t="s">
        <v>353</v>
      </c>
      <c r="D27" s="160">
        <v>0.65</v>
      </c>
    </row>
    <row r="28" spans="1:4" x14ac:dyDescent="0.2">
      <c r="A28" s="56" t="s">
        <v>140</v>
      </c>
      <c r="C28" s="58" t="s">
        <v>140</v>
      </c>
      <c r="D28" s="160"/>
    </row>
    <row r="29" spans="1:4" x14ac:dyDescent="0.2">
      <c r="A29" s="56" t="s">
        <v>354</v>
      </c>
      <c r="C29" s="58" t="s">
        <v>354</v>
      </c>
      <c r="D29" s="160">
        <v>1</v>
      </c>
    </row>
    <row r="30" spans="1:4" x14ac:dyDescent="0.2">
      <c r="A30" s="56" t="s">
        <v>355</v>
      </c>
      <c r="C30" s="58" t="s">
        <v>355</v>
      </c>
      <c r="D30" s="160">
        <v>2</v>
      </c>
    </row>
    <row r="31" spans="1:4" x14ac:dyDescent="0.2">
      <c r="A31" s="56" t="s">
        <v>356</v>
      </c>
      <c r="C31" s="58" t="s">
        <v>356</v>
      </c>
      <c r="D31" s="160">
        <v>3</v>
      </c>
    </row>
    <row r="32" spans="1:4" x14ac:dyDescent="0.2">
      <c r="A32" s="56" t="s">
        <v>357</v>
      </c>
      <c r="C32" s="58" t="s">
        <v>357</v>
      </c>
      <c r="D32" s="160">
        <v>4</v>
      </c>
    </row>
  </sheetData>
  <sheetProtection algorithmName="SHA-512" hashValue="rsZs0Wym5RkrQqI7vi05VpsC/wwhuynGwd63zvdGG3VdvZxjv1FJN3qyKUuC9kex0D8VqFN2RMyqjBM/sxr5oQ==" saltValue="lAEdcK6FhSoF3m3fBQyPKw==" spinCount="100000" sheet="1" objects="1" scenarios="1"/>
  <pageMargins left="0.7" right="0.7" top="0.75" bottom="0.75" header="0.3" footer="0.3"/>
  <pageSetup paperSize="9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D4764EA956072479975314D8279EBE3" ma:contentTypeVersion="8" ma:contentTypeDescription="Crée un document." ma:contentTypeScope="" ma:versionID="104338a46b6baab900a56165940a2fe5">
  <xsd:schema xmlns:xsd="http://www.w3.org/2001/XMLSchema" xmlns:xs="http://www.w3.org/2001/XMLSchema" xmlns:p="http://schemas.microsoft.com/office/2006/metadata/properties" xmlns:ns2="2270bb79-fd0a-4703-9d3d-de0344406e1c" targetNamespace="http://schemas.microsoft.com/office/2006/metadata/properties" ma:root="true" ma:fieldsID="6cd8d97a1dcba8289bb07e0053f031dc" ns2:_="">
    <xsd:import namespace="2270bb79-fd0a-4703-9d3d-de0344406e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70bb79-fd0a-4703-9d3d-de0344406e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B73A05-376C-4232-97D4-F09D8671AC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B87AD1-5D3D-421D-9E3E-B1AE4AE3DF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70bb79-fd0a-4703-9d3d-de0344406e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BON DE COMMANDE REPRO</vt:lpstr>
      <vt:lpstr>Liste de Prix</vt:lpstr>
      <vt:lpstr>3.0</vt:lpstr>
      <vt:lpstr>4.0</vt:lpstr>
      <vt:lpstr>5.0</vt:lpstr>
      <vt:lpstr>6.0</vt:lpstr>
      <vt:lpstr>8.0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David Strummiello</cp:lastModifiedBy>
  <cp:revision/>
  <cp:lastPrinted>2024-12-17T06:27:30Z</cp:lastPrinted>
  <dcterms:created xsi:type="dcterms:W3CDTF">2015-08-04T12:48:21Z</dcterms:created>
  <dcterms:modified xsi:type="dcterms:W3CDTF">2025-01-06T08:13:26Z</dcterms:modified>
  <cp:category/>
  <cp:contentStatus/>
</cp:coreProperties>
</file>